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WK\CANAL DREDGING\Canal Dredge Program Development\Assessment Program Examples\"/>
    </mc:Choice>
  </mc:AlternateContent>
  <xr:revisionPtr revIDLastSave="0" documentId="13_ncr:1_{4B58420B-A014-4268-87DD-4F8A66351D30}" xr6:coauthVersionLast="36" xr6:coauthVersionMax="36" xr10:uidLastSave="{00000000-0000-0000-0000-000000000000}"/>
  <bookViews>
    <workbookView xWindow="0" yWindow="0" windowWidth="21570" windowHeight="7980" activeTab="2" xr2:uid="{438DC1D2-48F6-4CDF-A9CF-B68B77500757}"/>
  </bookViews>
  <sheets>
    <sheet name="Summary Rates" sheetId="3" r:id="rId1"/>
    <sheet name="With Cost Share" sheetId="1" r:id="rId2"/>
    <sheet name="Without Cost Share" sheetId="2" r:id="rId3"/>
  </sheets>
  <externalReferences>
    <externalReference r:id="rId4"/>
  </externalReferenc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2" l="1"/>
  <c r="E39" i="3"/>
  <c r="E40" i="3"/>
  <c r="E41" i="3"/>
  <c r="E42" i="3"/>
  <c r="E43" i="3"/>
  <c r="E38" i="3"/>
  <c r="E31" i="3"/>
  <c r="U21" i="3"/>
  <c r="R21" i="3"/>
  <c r="O21" i="3"/>
  <c r="L21" i="3"/>
  <c r="I21" i="3"/>
  <c r="F21" i="3"/>
  <c r="C21" i="3"/>
  <c r="E10" i="2" l="1"/>
  <c r="G4" i="2"/>
  <c r="G5" i="2"/>
  <c r="G6" i="2"/>
  <c r="G7" i="2"/>
  <c r="G8" i="2"/>
  <c r="G9" i="2"/>
  <c r="G3" i="2"/>
  <c r="G10" i="2" s="1"/>
  <c r="E9" i="2"/>
  <c r="E8" i="2"/>
  <c r="E7" i="2"/>
  <c r="E6" i="2"/>
  <c r="E5" i="2"/>
  <c r="E4" i="2"/>
  <c r="E3" i="2"/>
  <c r="C9" i="2"/>
  <c r="C8" i="2"/>
  <c r="C7" i="2"/>
  <c r="C6" i="2"/>
  <c r="C5" i="2"/>
  <c r="C4" i="2"/>
  <c r="C3" i="2"/>
  <c r="D10" i="2"/>
  <c r="B10" i="2"/>
  <c r="C10" i="2" s="1"/>
  <c r="G10" i="1"/>
  <c r="J10" i="1"/>
  <c r="J4" i="1"/>
  <c r="J5" i="1"/>
  <c r="J6" i="1"/>
  <c r="J7" i="1"/>
  <c r="J8" i="1"/>
  <c r="J9" i="1"/>
  <c r="J3" i="1"/>
  <c r="H9" i="1"/>
  <c r="H8" i="1"/>
  <c r="H7" i="1"/>
  <c r="H6" i="1"/>
  <c r="H5" i="1"/>
  <c r="H4" i="1"/>
  <c r="H3" i="1"/>
  <c r="C9" i="1"/>
  <c r="C8" i="1"/>
  <c r="C7" i="1"/>
  <c r="C6" i="1"/>
  <c r="C5" i="1"/>
  <c r="C4" i="1"/>
  <c r="C3" i="1"/>
  <c r="F9" i="1"/>
  <c r="F8" i="1"/>
  <c r="F7" i="1"/>
  <c r="F6" i="1"/>
  <c r="F5" i="1"/>
  <c r="F4" i="1"/>
  <c r="F3" i="1"/>
  <c r="E10" i="1"/>
  <c r="D10" i="1"/>
  <c r="F10" i="1" s="1"/>
  <c r="H10" i="1"/>
  <c r="C10" i="1"/>
</calcChain>
</file>

<file path=xl/sharedStrings.xml><?xml version="1.0" encoding="utf-8"?>
<sst xmlns="http://schemas.openxmlformats.org/spreadsheetml/2006/main" count="102" uniqueCount="45">
  <si>
    <t>Group</t>
  </si>
  <si>
    <t>General</t>
  </si>
  <si>
    <t>General %</t>
  </si>
  <si>
    <t>Cost-Share - General</t>
  </si>
  <si>
    <t>Cost Share - Direct</t>
  </si>
  <si>
    <t>% Cost Share</t>
  </si>
  <si>
    <t>Direct</t>
  </si>
  <si>
    <t>Direct %</t>
  </si>
  <si>
    <t>Total</t>
  </si>
  <si>
    <t>% Total Costs</t>
  </si>
  <si>
    <t>Group 1</t>
  </si>
  <si>
    <t>Group 2</t>
  </si>
  <si>
    <t>Group 3</t>
  </si>
  <si>
    <t>Group 4</t>
  </si>
  <si>
    <t>Group 5</t>
  </si>
  <si>
    <t>Group 6</t>
  </si>
  <si>
    <t>Group 7</t>
  </si>
  <si>
    <t>Total Dredging OPC</t>
  </si>
  <si>
    <t>% General</t>
  </si>
  <si>
    <t>% Direct</t>
  </si>
  <si>
    <t>Cost Breakdown - General and Direct Only</t>
  </si>
  <si>
    <t>Total Local</t>
  </si>
  <si>
    <t>Dredging OPC</t>
  </si>
  <si>
    <t>O&amp;M</t>
  </si>
  <si>
    <t>Total Expenditures</t>
  </si>
  <si>
    <t>Total Misc. Assessment Expenditures</t>
  </si>
  <si>
    <t>Total Assessable Budget</t>
  </si>
  <si>
    <t>Units</t>
  </si>
  <si>
    <t>Millage Rate</t>
  </si>
  <si>
    <t>Annual Rate</t>
  </si>
  <si>
    <t>Monthly Rate</t>
  </si>
  <si>
    <t>Taxable Value</t>
  </si>
  <si>
    <t>Estimated Millage Revenue</t>
  </si>
  <si>
    <t>Revenue Needed</t>
  </si>
  <si>
    <t>Difference</t>
  </si>
  <si>
    <t>Total Collection Costs</t>
  </si>
  <si>
    <t>Total General Fund Budget</t>
  </si>
  <si>
    <t xml:space="preserve">Cost Breakdown With Cost Share </t>
  </si>
  <si>
    <t>Summary Rate Scenarios</t>
  </si>
  <si>
    <t>5-Year Average Annual Direct Benefit Assessment Comparison</t>
  </si>
  <si>
    <t>With</t>
  </si>
  <si>
    <t>Without</t>
  </si>
  <si>
    <t>Cost Share</t>
  </si>
  <si>
    <t>Scenario 1 - With Cost Share</t>
  </si>
  <si>
    <t>Scenario 2 - Without Cost Share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</si>
</sst>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164" formatCode="&quot;$&quot;#,##0"/>
    <numFmt numFmtId="165" formatCode="0.0000"/>
    <numFmt numFmtId="166" formatCode="&quot;$&quot;#,##0.00"/>
    <numFmt numFmtId="167" formatCode="&quot;$&quot;#,##0.0000_);[Red]\(&quot;$&quot;#,##0.0000\)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70C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1" fillId="0" borderId="2" xfId="0" applyFont="1" applyBorder="1"/>
    <xf numFmtId="0" fontId="1" fillId="2" borderId="2" xfId="0" applyFont="1" applyFill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0" fontId="1" fillId="4" borderId="2" xfId="0" applyFont="1" applyFill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5" borderId="2" xfId="0" applyFont="1" applyFill="1" applyBorder="1" applyAlignment="1">
      <alignment horizontal="right"/>
    </xf>
    <xf numFmtId="0" fontId="2" fillId="0" borderId="2" xfId="0" applyFont="1" applyBorder="1"/>
    <xf numFmtId="164" fontId="2" fillId="0" borderId="2" xfId="0" applyNumberFormat="1" applyFont="1" applyBorder="1" applyAlignment="1">
      <alignment horizontal="right"/>
    </xf>
    <xf numFmtId="10" fontId="2" fillId="0" borderId="2" xfId="0" applyNumberFormat="1" applyFont="1" applyBorder="1" applyAlignment="1">
      <alignment horizontal="right"/>
    </xf>
    <xf numFmtId="164" fontId="1" fillId="0" borderId="2" xfId="0" applyNumberFormat="1" applyFont="1" applyBorder="1" applyAlignment="1">
      <alignment horizontal="right"/>
    </xf>
    <xf numFmtId="10" fontId="1" fillId="0" borderId="2" xfId="0" applyNumberFormat="1" applyFont="1" applyBorder="1" applyAlignment="1">
      <alignment horizontal="right"/>
    </xf>
    <xf numFmtId="0" fontId="3" fillId="0" borderId="0" xfId="0" applyFont="1"/>
    <xf numFmtId="166" fontId="2" fillId="0" borderId="0" xfId="0" applyNumberFormat="1" applyFont="1" applyAlignment="1">
      <alignment horizontal="right"/>
    </xf>
    <xf numFmtId="167" fontId="2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164" fontId="1" fillId="0" borderId="0" xfId="0" applyNumberFormat="1" applyFont="1" applyAlignment="1">
      <alignment horizontal="right"/>
    </xf>
    <xf numFmtId="164" fontId="1" fillId="0" borderId="0" xfId="0" applyNumberFormat="1" applyFont="1"/>
    <xf numFmtId="3" fontId="1" fillId="0" borderId="0" xfId="0" applyNumberFormat="1" applyFont="1" applyAlignment="1">
      <alignment horizontal="right"/>
    </xf>
    <xf numFmtId="3" fontId="1" fillId="0" borderId="0" xfId="0" applyNumberFormat="1" applyFont="1"/>
    <xf numFmtId="1" fontId="2" fillId="0" borderId="0" xfId="0" applyNumberFormat="1" applyFont="1" applyAlignment="1">
      <alignment horizontal="right"/>
    </xf>
    <xf numFmtId="1" fontId="2" fillId="0" borderId="0" xfId="0" applyNumberFormat="1" applyFont="1"/>
    <xf numFmtId="0" fontId="1" fillId="0" borderId="1" xfId="0" applyFont="1" applyBorder="1"/>
    <xf numFmtId="0" fontId="2" fillId="0" borderId="1" xfId="0" applyFont="1" applyBorder="1"/>
    <xf numFmtId="164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/>
    <xf numFmtId="0" fontId="2" fillId="0" borderId="1" xfId="0" applyFont="1" applyBorder="1" applyAlignment="1">
      <alignment horizontal="right"/>
    </xf>
    <xf numFmtId="1" fontId="2" fillId="0" borderId="1" xfId="0" applyNumberFormat="1" applyFont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165" fontId="1" fillId="0" borderId="1" xfId="0" applyNumberFormat="1" applyFont="1" applyBorder="1"/>
    <xf numFmtId="166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/>
    <xf numFmtId="166" fontId="2" fillId="0" borderId="1" xfId="0" applyNumberFormat="1" applyFont="1" applyBorder="1"/>
    <xf numFmtId="6" fontId="2" fillId="0" borderId="1" xfId="0" applyNumberFormat="1" applyFont="1" applyBorder="1" applyAlignment="1">
      <alignment horizontal="left"/>
    </xf>
    <xf numFmtId="3" fontId="2" fillId="0" borderId="1" xfId="0" applyNumberFormat="1" applyFont="1" applyBorder="1" applyAlignment="1">
      <alignment horizontal="left"/>
    </xf>
    <xf numFmtId="10" fontId="0" fillId="0" borderId="2" xfId="0" applyNumberFormat="1" applyBorder="1" applyAlignment="1">
      <alignment horizontal="right"/>
    </xf>
    <xf numFmtId="0" fontId="4" fillId="0" borderId="0" xfId="0" applyFont="1"/>
    <xf numFmtId="0" fontId="3" fillId="0" borderId="0" xfId="0" applyFont="1" applyAlignment="1">
      <alignment horizontal="center"/>
    </xf>
    <xf numFmtId="1" fontId="2" fillId="0" borderId="1" xfId="0" applyNumberFormat="1" applyFont="1" applyFill="1" applyBorder="1" applyAlignment="1">
      <alignment horizontal="right"/>
    </xf>
    <xf numFmtId="0" fontId="1" fillId="0" borderId="0" xfId="0" applyFont="1" applyFill="1"/>
    <xf numFmtId="0" fontId="1" fillId="0" borderId="1" xfId="0" applyFont="1" applyFill="1" applyBorder="1" applyAlignment="1">
      <alignment horizontal="right" wrapText="1"/>
    </xf>
    <xf numFmtId="0" fontId="1" fillId="0" borderId="0" xfId="0" applyFont="1" applyFill="1" applyAlignment="1">
      <alignment wrapText="1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right" wrapText="1"/>
    </xf>
    <xf numFmtId="3" fontId="2" fillId="0" borderId="3" xfId="0" applyNumberFormat="1" applyFont="1" applyBorder="1" applyAlignment="1">
      <alignment horizontal="right"/>
    </xf>
    <xf numFmtId="3" fontId="2" fillId="0" borderId="3" xfId="0" applyNumberFormat="1" applyFont="1" applyBorder="1"/>
    <xf numFmtId="0" fontId="1" fillId="0" borderId="4" xfId="0" applyFont="1" applyBorder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Costs by Group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'[1]Summary - By Group'!$B$3</c:f>
              <c:strCache>
                <c:ptCount val="1"/>
                <c:pt idx="0">
                  <c:v>General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'[1]Summary - By Group'!$A$4:$A$11</c:f>
              <c:strCache>
                <c:ptCount val="8"/>
                <c:pt idx="0">
                  <c:v>Group 1</c:v>
                </c:pt>
                <c:pt idx="1">
                  <c:v>Group 2</c:v>
                </c:pt>
                <c:pt idx="2">
                  <c:v>Group 3</c:v>
                </c:pt>
                <c:pt idx="3">
                  <c:v>Group 4</c:v>
                </c:pt>
                <c:pt idx="4">
                  <c:v>Group 5</c:v>
                </c:pt>
                <c:pt idx="5">
                  <c:v>Group 6</c:v>
                </c:pt>
                <c:pt idx="6">
                  <c:v>Group 7</c:v>
                </c:pt>
                <c:pt idx="7">
                  <c:v>Total Dredging OPC</c:v>
                </c:pt>
              </c:strCache>
            </c:strRef>
          </c:cat>
          <c:val>
            <c:numRef>
              <c:f>'[1]Summary - By Group'!$B$4:$B$11</c:f>
              <c:numCache>
                <c:formatCode>General</c:formatCode>
                <c:ptCount val="8"/>
                <c:pt idx="0">
                  <c:v>555041.00870294136</c:v>
                </c:pt>
                <c:pt idx="1">
                  <c:v>84293.609000055818</c:v>
                </c:pt>
                <c:pt idx="2">
                  <c:v>496185.39278110256</c:v>
                </c:pt>
                <c:pt idx="3">
                  <c:v>1385067.8811555193</c:v>
                </c:pt>
                <c:pt idx="4">
                  <c:v>389171.03974923689</c:v>
                </c:pt>
                <c:pt idx="5">
                  <c:v>1033286.0197979696</c:v>
                </c:pt>
                <c:pt idx="6">
                  <c:v>536031.88729741087</c:v>
                </c:pt>
                <c:pt idx="7">
                  <c:v>4479076.838484236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27-4E35-89F0-B9AC2496F0A9}"/>
            </c:ext>
          </c:extLst>
        </c:ser>
        <c:ser>
          <c:idx val="1"/>
          <c:order val="1"/>
          <c:tx>
            <c:strRef>
              <c:f>'[1]Summary - By Group'!$D$3</c:f>
              <c:strCache>
                <c:ptCount val="1"/>
                <c:pt idx="0">
                  <c:v>Cost-Share - General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'[1]Summary - By Group'!$A$4:$A$11</c:f>
              <c:strCache>
                <c:ptCount val="8"/>
                <c:pt idx="0">
                  <c:v>Group 1</c:v>
                </c:pt>
                <c:pt idx="1">
                  <c:v>Group 2</c:v>
                </c:pt>
                <c:pt idx="2">
                  <c:v>Group 3</c:v>
                </c:pt>
                <c:pt idx="3">
                  <c:v>Group 4</c:v>
                </c:pt>
                <c:pt idx="4">
                  <c:v>Group 5</c:v>
                </c:pt>
                <c:pt idx="5">
                  <c:v>Group 6</c:v>
                </c:pt>
                <c:pt idx="6">
                  <c:v>Group 7</c:v>
                </c:pt>
                <c:pt idx="7">
                  <c:v>Total Dredging OPC</c:v>
                </c:pt>
              </c:strCache>
            </c:strRef>
          </c:cat>
          <c:val>
            <c:numRef>
              <c:f>'[1]Summary - By Group'!$D$4:$D$11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419874.09847954276</c:v>
                </c:pt>
                <c:pt idx="4">
                  <c:v>530900.41674325184</c:v>
                </c:pt>
                <c:pt idx="5">
                  <c:v>0</c:v>
                </c:pt>
                <c:pt idx="6">
                  <c:v>183562.58388806129</c:v>
                </c:pt>
                <c:pt idx="7">
                  <c:v>1134337.099110856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27-4E35-89F0-B9AC2496F0A9}"/>
            </c:ext>
          </c:extLst>
        </c:ser>
        <c:ser>
          <c:idx val="2"/>
          <c:order val="2"/>
          <c:tx>
            <c:strRef>
              <c:f>'[1]Summary - By Group'!$E$3</c:f>
              <c:strCache>
                <c:ptCount val="1"/>
                <c:pt idx="0">
                  <c:v>Cost Share - Direct</c:v>
                </c:pt>
              </c:strCache>
            </c:strRef>
          </c:tx>
          <c:spPr>
            <a:solidFill>
              <a:srgbClr val="D0F8FA"/>
            </a:solidFill>
            <a:ln>
              <a:noFill/>
            </a:ln>
            <a:effectLst/>
          </c:spPr>
          <c:invertIfNegative val="0"/>
          <c:cat>
            <c:strRef>
              <c:f>'[1]Summary - By Group'!$A$4:$A$11</c:f>
              <c:strCache>
                <c:ptCount val="8"/>
                <c:pt idx="0">
                  <c:v>Group 1</c:v>
                </c:pt>
                <c:pt idx="1">
                  <c:v>Group 2</c:v>
                </c:pt>
                <c:pt idx="2">
                  <c:v>Group 3</c:v>
                </c:pt>
                <c:pt idx="3">
                  <c:v>Group 4</c:v>
                </c:pt>
                <c:pt idx="4">
                  <c:v>Group 5</c:v>
                </c:pt>
                <c:pt idx="5">
                  <c:v>Group 6</c:v>
                </c:pt>
                <c:pt idx="6">
                  <c:v>Group 7</c:v>
                </c:pt>
                <c:pt idx="7">
                  <c:v>Total Dredging OPC</c:v>
                </c:pt>
              </c:strCache>
            </c:strRef>
          </c:cat>
          <c:val>
            <c:numRef>
              <c:f>'[1]Summary - By Group'!$E$4:$E$11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419874.09847954276</c:v>
                </c:pt>
                <c:pt idx="4">
                  <c:v>530900.41674325184</c:v>
                </c:pt>
                <c:pt idx="5">
                  <c:v>0</c:v>
                </c:pt>
                <c:pt idx="6">
                  <c:v>183562.58388806129</c:v>
                </c:pt>
                <c:pt idx="7">
                  <c:v>1134337.099110856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27-4E35-89F0-B9AC2496F0A9}"/>
            </c:ext>
          </c:extLst>
        </c:ser>
        <c:ser>
          <c:idx val="3"/>
          <c:order val="3"/>
          <c:tx>
            <c:strRef>
              <c:f>'[1]Summary - By Group'!$G$3</c:f>
              <c:strCache>
                <c:ptCount val="1"/>
                <c:pt idx="0">
                  <c:v>Direct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'[1]Summary - By Group'!$A$4:$A$11</c:f>
              <c:strCache>
                <c:ptCount val="8"/>
                <c:pt idx="0">
                  <c:v>Group 1</c:v>
                </c:pt>
                <c:pt idx="1">
                  <c:v>Group 2</c:v>
                </c:pt>
                <c:pt idx="2">
                  <c:v>Group 3</c:v>
                </c:pt>
                <c:pt idx="3">
                  <c:v>Group 4</c:v>
                </c:pt>
                <c:pt idx="4">
                  <c:v>Group 5</c:v>
                </c:pt>
                <c:pt idx="5">
                  <c:v>Group 6</c:v>
                </c:pt>
                <c:pt idx="6">
                  <c:v>Group 7</c:v>
                </c:pt>
                <c:pt idx="7">
                  <c:v>Total Dredging OPC</c:v>
                </c:pt>
              </c:strCache>
            </c:strRef>
          </c:cat>
          <c:val>
            <c:numRef>
              <c:f>'[1]Summary - By Group'!$G$4:$G$11</c:f>
              <c:numCache>
                <c:formatCode>General</c:formatCode>
                <c:ptCount val="8"/>
                <c:pt idx="0">
                  <c:v>1718728.4748672398</c:v>
                </c:pt>
                <c:pt idx="1">
                  <c:v>2095407.6827450299</c:v>
                </c:pt>
                <c:pt idx="2">
                  <c:v>885139.15931173146</c:v>
                </c:pt>
                <c:pt idx="3">
                  <c:v>1675508.4798718221</c:v>
                </c:pt>
                <c:pt idx="4">
                  <c:v>1003109.7266299035</c:v>
                </c:pt>
                <c:pt idx="5">
                  <c:v>2065774.6321536594</c:v>
                </c:pt>
                <c:pt idx="6">
                  <c:v>553654.96965540224</c:v>
                </c:pt>
                <c:pt idx="7">
                  <c:v>9997323.1252347883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27-4E35-89F0-B9AC2496F0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23410608"/>
        <c:axId val="2008297360"/>
      </c:barChart>
      <c:lineChart>
        <c:grouping val="standard"/>
        <c:varyColors val="0"/>
        <c:ser>
          <c:idx val="4"/>
          <c:order val="4"/>
          <c:tx>
            <c:strRef>
              <c:f>'[1]Summary - By Group'!$I$3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'[1]Summary - By Group'!$A$4:$A$11</c:f>
              <c:strCache>
                <c:ptCount val="8"/>
                <c:pt idx="0">
                  <c:v>Group 1</c:v>
                </c:pt>
                <c:pt idx="1">
                  <c:v>Group 2</c:v>
                </c:pt>
                <c:pt idx="2">
                  <c:v>Group 3</c:v>
                </c:pt>
                <c:pt idx="3">
                  <c:v>Group 4</c:v>
                </c:pt>
                <c:pt idx="4">
                  <c:v>Group 5</c:v>
                </c:pt>
                <c:pt idx="5">
                  <c:v>Group 6</c:v>
                </c:pt>
                <c:pt idx="6">
                  <c:v>Group 7</c:v>
                </c:pt>
                <c:pt idx="7">
                  <c:v>Total Dredging OPC</c:v>
                </c:pt>
              </c:strCache>
            </c:strRef>
          </c:cat>
          <c:val>
            <c:numRef>
              <c:f>'[1]Summary - By Group'!$I$4:$I$11</c:f>
              <c:numCache>
                <c:formatCode>General</c:formatCode>
                <c:ptCount val="8"/>
                <c:pt idx="0">
                  <c:v>2273769.7276762584</c:v>
                </c:pt>
                <c:pt idx="1">
                  <c:v>2179701.3304171772</c:v>
                </c:pt>
                <c:pt idx="2">
                  <c:v>1381324.9113025961</c:v>
                </c:pt>
                <c:pt idx="3">
                  <c:v>3900325.1284045344</c:v>
                </c:pt>
                <c:pt idx="4">
                  <c:v>2454082.1911139237</c:v>
                </c:pt>
                <c:pt idx="5">
                  <c:v>3099060.9853706951</c:v>
                </c:pt>
                <c:pt idx="6">
                  <c:v>1456812.6446830928</c:v>
                </c:pt>
                <c:pt idx="7">
                  <c:v>16745076.918968279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27-4E35-89F0-B9AC2496F0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9277648"/>
        <c:axId val="2118972992"/>
      </c:lineChart>
      <c:catAx>
        <c:axId val="152341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8297360"/>
        <c:crosses val="autoZero"/>
        <c:auto val="1"/>
        <c:lblAlgn val="ctr"/>
        <c:lblOffset val="100"/>
        <c:noMultiLvlLbl val="0"/>
      </c:catAx>
      <c:valAx>
        <c:axId val="2008297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23410608"/>
        <c:crosses val="autoZero"/>
        <c:crossBetween val="between"/>
      </c:valAx>
      <c:valAx>
        <c:axId val="211897299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9277648"/>
        <c:crosses val="max"/>
        <c:crossBetween val="between"/>
      </c:valAx>
      <c:catAx>
        <c:axId val="2009277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1897299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% Total Costs by Group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'[1]Summary - By Group'!$J$3</c:f>
              <c:strCache>
                <c:ptCount val="1"/>
                <c:pt idx="0">
                  <c:v>% Total Costs</c:v>
                </c:pt>
              </c:strCache>
            </c:strRef>
          </c:tx>
          <c:dPt>
            <c:idx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39-470A-8410-A95A7A3F8F4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39-470A-8410-A95A7A3F8F4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39-470A-8410-A95A7A3F8F4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539-470A-8410-A95A7A3F8F4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539-470A-8410-A95A7A3F8F4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539-470A-8410-A95A7A3F8F4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539-470A-8410-A95A7A3F8F46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'[1]Summary - By Group'!$A$4:$A$10</c:f>
              <c:strCache>
                <c:ptCount val="7"/>
                <c:pt idx="0">
                  <c:v>Group 1</c:v>
                </c:pt>
                <c:pt idx="1">
                  <c:v>Group 2</c:v>
                </c:pt>
                <c:pt idx="2">
                  <c:v>Group 3</c:v>
                </c:pt>
                <c:pt idx="3">
                  <c:v>Group 4</c:v>
                </c:pt>
                <c:pt idx="4">
                  <c:v>Group 5</c:v>
                </c:pt>
                <c:pt idx="5">
                  <c:v>Group 6</c:v>
                </c:pt>
                <c:pt idx="6">
                  <c:v>Group 7</c:v>
                </c:pt>
              </c:strCache>
            </c:strRef>
          </c:cat>
          <c:val>
            <c:numRef>
              <c:f>'[1]Summary - By Group'!$J$4:$J$10</c:f>
              <c:numCache>
                <c:formatCode>General</c:formatCode>
                <c:ptCount val="7"/>
                <c:pt idx="0">
                  <c:v>0.13578735640805603</c:v>
                </c:pt>
                <c:pt idx="1">
                  <c:v>0.13016968157059239</c:v>
                </c:pt>
                <c:pt idx="2">
                  <c:v>8.2491404368401328E-2</c:v>
                </c:pt>
                <c:pt idx="3">
                  <c:v>0.23292369137978536</c:v>
                </c:pt>
                <c:pt idx="4">
                  <c:v>0.14655544450405117</c:v>
                </c:pt>
                <c:pt idx="5">
                  <c:v>0.18507296206326646</c:v>
                </c:pt>
                <c:pt idx="6">
                  <c:v>8.6999459705847201E-2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539-470A-8410-A95A7A3F8F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% Total Costs by Benefit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8C9-4B61-8E31-3DD21D16F55D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8C9-4B61-8E31-3DD21D16F55D}"/>
              </c:ext>
            </c:extLst>
          </c:dPt>
          <c:dPt>
            <c:idx val="2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8C9-4B61-8E31-3DD21D16F55D}"/>
              </c:ext>
            </c:extLst>
          </c:dPt>
          <c:dLbls>
            <c:dLbl>
              <c:idx val="0"/>
              <c:layout>
                <c:manualLayout>
                  <c:x val="3.6111111111111011E-2"/>
                  <c:y val="5.555555555555560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C9-4B61-8E31-3DD21D16F55D}"/>
                </c:ext>
              </c:extLst>
            </c:dLbl>
            <c:dLbl>
              <c:idx val="1"/>
              <c:layout>
                <c:manualLayout>
                  <c:x val="3.6111111111111011E-2"/>
                  <c:y val="0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8C9-4B61-8E31-3DD21D16F55D}"/>
                </c:ext>
              </c:extLst>
            </c:dLbl>
            <c:dLbl>
              <c:idx val="2"/>
              <c:layout>
                <c:manualLayout>
                  <c:x val="-2.2222222222222223E-2"/>
                  <c:y val="-5.555555555555555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8C9-4B61-8E31-3DD21D16F5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('With Cost Share'!$C$2,'With Cost Share'!$F$2,'With Cost Share'!$H$2)</c:f>
              <c:strCache>
                <c:ptCount val="3"/>
                <c:pt idx="0">
                  <c:v>General %</c:v>
                </c:pt>
                <c:pt idx="1">
                  <c:v>% Cost Share</c:v>
                </c:pt>
                <c:pt idx="2">
                  <c:v>Direct %</c:v>
                </c:pt>
              </c:strCache>
            </c:strRef>
          </c:cat>
          <c:val>
            <c:numRef>
              <c:f>('With Cost Share'!$C$10,'With Cost Share'!$F$10,'With Cost Share'!$H$10)</c:f>
              <c:numCache>
                <c:formatCode>0.00%</c:formatCode>
                <c:ptCount val="3"/>
                <c:pt idx="0">
                  <c:v>0.2674861891363714</c:v>
                </c:pt>
                <c:pt idx="1">
                  <c:v>0.13548305545026079</c:v>
                </c:pt>
                <c:pt idx="2">
                  <c:v>0.5970305848200026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C9-4B61-8E31-3DD21D16F5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Total </a:t>
            </a:r>
            <a:r>
              <a:rPr lang="en-US" b="1"/>
              <a:t>Costs</a:t>
            </a:r>
            <a:r>
              <a:rPr lang="en-US"/>
              <a:t> by Benefit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2B3-450A-B89A-1A04E27610D4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82B3-450A-B89A-1A04E27610D4}"/>
              </c:ext>
            </c:extLst>
          </c:dPt>
          <c:dLbls>
            <c:dLbl>
              <c:idx val="0"/>
              <c:layout>
                <c:manualLayout>
                  <c:x val="0.05"/>
                  <c:y val="5.555555555555555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B3-450A-B89A-1A04E27610D4}"/>
                </c:ext>
              </c:extLst>
            </c:dLbl>
            <c:dLbl>
              <c:idx val="1"/>
              <c:layout>
                <c:manualLayout>
                  <c:x val="-3.3333333333333333E-2"/>
                  <c:y val="-9.259259259259258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B3-450A-B89A-1A04E27610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('Without Cost Share'!$C$2,'Without Cost Share'!$E$2)</c:f>
              <c:strCache>
                <c:ptCount val="2"/>
                <c:pt idx="0">
                  <c:v>% General</c:v>
                </c:pt>
                <c:pt idx="1">
                  <c:v>% Direct</c:v>
                </c:pt>
              </c:strCache>
            </c:strRef>
          </c:cat>
          <c:val>
            <c:numRef>
              <c:f>('Without Cost Share'!$C$10,'Without Cost Share'!$E$10)</c:f>
              <c:numCache>
                <c:formatCode>0.00%</c:formatCode>
                <c:ptCount val="2"/>
                <c:pt idx="0">
                  <c:v>0.40296931333052338</c:v>
                </c:pt>
                <c:pt idx="1">
                  <c:v>0.59703068666947656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B3-450A-B89A-1A04E27610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Cost by Group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'[1]Summary - By Group (2)'!$B$3</c:f>
              <c:strCache>
                <c:ptCount val="1"/>
                <c:pt idx="0">
                  <c:v>General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'[1]Summary - By Group (2)'!$A$4:$A$11</c:f>
              <c:strCache>
                <c:ptCount val="8"/>
                <c:pt idx="0">
                  <c:v>Group 1</c:v>
                </c:pt>
                <c:pt idx="1">
                  <c:v>Group 2</c:v>
                </c:pt>
                <c:pt idx="2">
                  <c:v>Group 3</c:v>
                </c:pt>
                <c:pt idx="3">
                  <c:v>Group 4</c:v>
                </c:pt>
                <c:pt idx="4">
                  <c:v>Group 5</c:v>
                </c:pt>
                <c:pt idx="5">
                  <c:v>Group 6</c:v>
                </c:pt>
                <c:pt idx="6">
                  <c:v>Group 7</c:v>
                </c:pt>
                <c:pt idx="7">
                  <c:v>Total Dredging OPC</c:v>
                </c:pt>
              </c:strCache>
            </c:strRef>
          </c:cat>
          <c:val>
            <c:numRef>
              <c:f>'[1]Summary - By Group (2)'!$B$4:$B$11</c:f>
              <c:numCache>
                <c:formatCode>General</c:formatCode>
                <c:ptCount val="8"/>
                <c:pt idx="0">
                  <c:v>555041.00870294136</c:v>
                </c:pt>
                <c:pt idx="1">
                  <c:v>84293.609000055818</c:v>
                </c:pt>
                <c:pt idx="2">
                  <c:v>496185.39278110256</c:v>
                </c:pt>
                <c:pt idx="3">
                  <c:v>2224816.0781146046</c:v>
                </c:pt>
                <c:pt idx="4">
                  <c:v>1450971.8732357407</c:v>
                </c:pt>
                <c:pt idx="5">
                  <c:v>1033286.0197979696</c:v>
                </c:pt>
                <c:pt idx="6">
                  <c:v>903157.05507353344</c:v>
                </c:pt>
                <c:pt idx="7">
                  <c:v>6747751.0367059484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3E-4E43-AAF0-4E09AC63B17D}"/>
            </c:ext>
          </c:extLst>
        </c:ser>
        <c:ser>
          <c:idx val="1"/>
          <c:order val="1"/>
          <c:tx>
            <c:strRef>
              <c:f>'[1]Summary - By Group (2)'!$D$3</c:f>
              <c:strCache>
                <c:ptCount val="1"/>
                <c:pt idx="0">
                  <c:v>Direct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'[1]Summary - By Group (2)'!$A$4:$A$11</c:f>
              <c:strCache>
                <c:ptCount val="8"/>
                <c:pt idx="0">
                  <c:v>Group 1</c:v>
                </c:pt>
                <c:pt idx="1">
                  <c:v>Group 2</c:v>
                </c:pt>
                <c:pt idx="2">
                  <c:v>Group 3</c:v>
                </c:pt>
                <c:pt idx="3">
                  <c:v>Group 4</c:v>
                </c:pt>
                <c:pt idx="4">
                  <c:v>Group 5</c:v>
                </c:pt>
                <c:pt idx="5">
                  <c:v>Group 6</c:v>
                </c:pt>
                <c:pt idx="6">
                  <c:v>Group 7</c:v>
                </c:pt>
                <c:pt idx="7">
                  <c:v>Total Dredging OPC</c:v>
                </c:pt>
              </c:strCache>
            </c:strRef>
          </c:cat>
          <c:val>
            <c:numRef>
              <c:f>'[1]Summary - By Group (2)'!$D$4:$D$11</c:f>
              <c:numCache>
                <c:formatCode>General</c:formatCode>
                <c:ptCount val="8"/>
                <c:pt idx="0">
                  <c:v>1718728.4748672398</c:v>
                </c:pt>
                <c:pt idx="1">
                  <c:v>2095407.6827450299</c:v>
                </c:pt>
                <c:pt idx="2">
                  <c:v>885139.15931173146</c:v>
                </c:pt>
                <c:pt idx="3">
                  <c:v>1675508.4798718221</c:v>
                </c:pt>
                <c:pt idx="4">
                  <c:v>1003109.7266299035</c:v>
                </c:pt>
                <c:pt idx="5">
                  <c:v>2065774.6321536594</c:v>
                </c:pt>
                <c:pt idx="6">
                  <c:v>553654.96965540224</c:v>
                </c:pt>
                <c:pt idx="7">
                  <c:v>9997323.1252347883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3E-4E43-AAF0-4E09AC63B1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40111"/>
        <c:axId val="1292798367"/>
      </c:barChart>
      <c:lineChart>
        <c:grouping val="standard"/>
        <c:varyColors val="0"/>
        <c:ser>
          <c:idx val="2"/>
          <c:order val="2"/>
          <c:tx>
            <c:strRef>
              <c:f>'[1]Summary - By Group (2)'!$F$3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'[1]Summary - By Group (2)'!$A$4:$A$11</c:f>
              <c:strCache>
                <c:ptCount val="8"/>
                <c:pt idx="0">
                  <c:v>Group 1</c:v>
                </c:pt>
                <c:pt idx="1">
                  <c:v>Group 2</c:v>
                </c:pt>
                <c:pt idx="2">
                  <c:v>Group 3</c:v>
                </c:pt>
                <c:pt idx="3">
                  <c:v>Group 4</c:v>
                </c:pt>
                <c:pt idx="4">
                  <c:v>Group 5</c:v>
                </c:pt>
                <c:pt idx="5">
                  <c:v>Group 6</c:v>
                </c:pt>
                <c:pt idx="6">
                  <c:v>Group 7</c:v>
                </c:pt>
                <c:pt idx="7">
                  <c:v>Total Dredging OPC</c:v>
                </c:pt>
              </c:strCache>
            </c:strRef>
          </c:cat>
          <c:val>
            <c:numRef>
              <c:f>'[1]Summary - By Group (2)'!$F$4:$F$11</c:f>
              <c:numCache>
                <c:formatCode>General</c:formatCode>
                <c:ptCount val="8"/>
                <c:pt idx="0">
                  <c:v>2273769.4835701813</c:v>
                </c:pt>
                <c:pt idx="1">
                  <c:v>2179701.2917450857</c:v>
                </c:pt>
                <c:pt idx="2">
                  <c:v>1381324.5520928339</c:v>
                </c:pt>
                <c:pt idx="3">
                  <c:v>3900324.5579864266</c:v>
                </c:pt>
                <c:pt idx="4">
                  <c:v>2454081.5998656442</c:v>
                </c:pt>
                <c:pt idx="5">
                  <c:v>3099060.6519516287</c:v>
                </c:pt>
                <c:pt idx="6">
                  <c:v>1456812.0247289357</c:v>
                </c:pt>
                <c:pt idx="7">
                  <c:v>16745074.161940739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3E-4E43-AAF0-4E09AC63B1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40111"/>
        <c:axId val="1292798367"/>
      </c:lineChart>
      <c:catAx>
        <c:axId val="70401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2798367"/>
        <c:crosses val="autoZero"/>
        <c:auto val="1"/>
        <c:lblAlgn val="ctr"/>
        <c:lblOffset val="100"/>
        <c:noMultiLvlLbl val="0"/>
      </c:catAx>
      <c:valAx>
        <c:axId val="12927983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4011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'[1]Summary - By Group (2)'!$G$3</c:f>
              <c:strCache>
                <c:ptCount val="1"/>
                <c:pt idx="0">
                  <c:v>% Total Costs</c:v>
                </c:pt>
              </c:strCache>
            </c:strRef>
          </c:tx>
          <c:explosion val="8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1CA-4B6C-8B5F-A025617DD0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1CA-4B6C-8B5F-A025617DD0E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1CA-4B6C-8B5F-A025617DD0E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1CA-4B6C-8B5F-A025617DD0E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1CA-4B6C-8B5F-A025617DD0E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1CA-4B6C-8B5F-A025617DD0E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1CA-4B6C-8B5F-A025617DD0E9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'[1]Summary - By Group (2)'!$A$4:$A$10</c:f>
              <c:strCache>
                <c:ptCount val="7"/>
                <c:pt idx="0">
                  <c:v>Group 1</c:v>
                </c:pt>
                <c:pt idx="1">
                  <c:v>Group 2</c:v>
                </c:pt>
                <c:pt idx="2">
                  <c:v>Group 3</c:v>
                </c:pt>
                <c:pt idx="3">
                  <c:v>Group 4</c:v>
                </c:pt>
                <c:pt idx="4">
                  <c:v>Group 5</c:v>
                </c:pt>
                <c:pt idx="5">
                  <c:v>Group 6</c:v>
                </c:pt>
                <c:pt idx="6">
                  <c:v>Group 7</c:v>
                </c:pt>
              </c:strCache>
            </c:strRef>
          </c:cat>
          <c:val>
            <c:numRef>
              <c:f>'[1]Summary - By Group (2)'!$G$4:$G$10</c:f>
              <c:numCache>
                <c:formatCode>General</c:formatCode>
                <c:ptCount val="7"/>
                <c:pt idx="0">
                  <c:v>0.13578736418726339</c:v>
                </c:pt>
                <c:pt idx="1">
                  <c:v>0.13016970069318942</c:v>
                </c:pt>
                <c:pt idx="2">
                  <c:v>8.2491396498702615E-2</c:v>
                </c:pt>
                <c:pt idx="3">
                  <c:v>0.23292369566516047</c:v>
                </c:pt>
                <c:pt idx="4">
                  <c:v>0.14655543332518861</c:v>
                </c:pt>
                <c:pt idx="5">
                  <c:v>0.18507297262351752</c:v>
                </c:pt>
                <c:pt idx="6">
                  <c:v>8.6999437006977848E-2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1CA-4B6C-8B5F-A025617DD0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800101</xdr:colOff>
      <xdr:row>11</xdr:row>
      <xdr:rowOff>85725</xdr:rowOff>
    </xdr:from>
    <xdr:to>
      <xdr:col>9</xdr:col>
      <xdr:colOff>304800</xdr:colOff>
      <xdr:row>40</xdr:row>
      <xdr:rowOff>4764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5FEDB88-D746-4FA8-B6FD-35BB8BB664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323850</xdr:colOff>
      <xdr:row>0</xdr:row>
      <xdr:rowOff>0</xdr:rowOff>
    </xdr:from>
    <xdr:to>
      <xdr:col>17</xdr:col>
      <xdr:colOff>590549</xdr:colOff>
      <xdr:row>15</xdr:row>
      <xdr:rowOff>123825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033EDC2-CE4A-4A58-89B8-C762FF3D53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361950</xdr:colOff>
      <xdr:row>16</xdr:row>
      <xdr:rowOff>0</xdr:rowOff>
    </xdr:from>
    <xdr:to>
      <xdr:col>18</xdr:col>
      <xdr:colOff>276225</xdr:colOff>
      <xdr:row>40</xdr:row>
      <xdr:rowOff>38100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BA1FB0AC-D7A2-2DBF-8ED2-AD235A0554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419100</xdr:colOff>
      <xdr:row>16</xdr:row>
      <xdr:rowOff>114300</xdr:rowOff>
    </xdr:from>
    <xdr:to>
      <xdr:col>15</xdr:col>
      <xdr:colOff>152400</xdr:colOff>
      <xdr:row>42</xdr:row>
      <xdr:rowOff>33337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5CE7FAC-AA97-C270-E9E6-1BE831F199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11</xdr:row>
      <xdr:rowOff>123825</xdr:rowOff>
    </xdr:from>
    <xdr:to>
      <xdr:col>7</xdr:col>
      <xdr:colOff>309564</xdr:colOff>
      <xdr:row>42</xdr:row>
      <xdr:rowOff>23814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630FEADF-3D5A-41A8-AB5E-489DE5EF04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571500</xdr:colOff>
      <xdr:row>0</xdr:row>
      <xdr:rowOff>1</xdr:rowOff>
    </xdr:from>
    <xdr:to>
      <xdr:col>13</xdr:col>
      <xdr:colOff>600075</xdr:colOff>
      <xdr:row>15</xdr:row>
      <xdr:rowOff>123825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3CA11F4A-CAA4-41B5-947D-84C4BA6DF6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hared\GSG\ProjMgmt\Projects\Sarasota%20County\Longboat%20Key\Fiscal%20Year%202024-25\Budget\Canal%20Group%20Assessable%20Budget-11-15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up 1"/>
      <sheetName val="Group 2"/>
      <sheetName val="Group 3"/>
      <sheetName val="Group 4"/>
      <sheetName val="Group 5"/>
      <sheetName val="Group 6"/>
      <sheetName val="Group 7"/>
      <sheetName val="General-All"/>
      <sheetName val="Summary Groups 1-7"/>
      <sheetName val="Billing Units"/>
      <sheetName val="Summary-ClientProvided 10-25-23"/>
      <sheetName val="Summary - By Group"/>
      <sheetName val="Summary-ClientProvided 11-15-23"/>
      <sheetName val="Summary - By Group (2)"/>
      <sheetName val="Group 4&amp;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>
        <row r="3">
          <cell r="B3" t="str">
            <v>General</v>
          </cell>
          <cell r="D3" t="str">
            <v>Cost-Share - General</v>
          </cell>
          <cell r="E3" t="str">
            <v>Cost Share - Direct</v>
          </cell>
          <cell r="G3" t="str">
            <v>Direct</v>
          </cell>
          <cell r="I3" t="str">
            <v>Total</v>
          </cell>
          <cell r="J3" t="str">
            <v>% Total Costs</v>
          </cell>
        </row>
        <row r="4">
          <cell r="A4" t="str">
            <v>Group 1</v>
          </cell>
          <cell r="B4">
            <v>555041.00870294136</v>
          </cell>
          <cell r="D4">
            <v>0</v>
          </cell>
          <cell r="E4">
            <v>0</v>
          </cell>
          <cell r="G4">
            <v>1718728.4748672398</v>
          </cell>
          <cell r="I4">
            <v>2273769.7276762584</v>
          </cell>
          <cell r="J4">
            <v>0.13578735640805603</v>
          </cell>
        </row>
        <row r="5">
          <cell r="A5" t="str">
            <v>Group 2</v>
          </cell>
          <cell r="B5">
            <v>84293.609000055818</v>
          </cell>
          <cell r="D5">
            <v>0</v>
          </cell>
          <cell r="E5">
            <v>0</v>
          </cell>
          <cell r="G5">
            <v>2095407.6827450299</v>
          </cell>
          <cell r="I5">
            <v>2179701.3304171772</v>
          </cell>
          <cell r="J5">
            <v>0.13016968157059239</v>
          </cell>
        </row>
        <row r="6">
          <cell r="A6" t="str">
            <v>Group 3</v>
          </cell>
          <cell r="B6">
            <v>496185.39278110256</v>
          </cell>
          <cell r="D6">
            <v>0</v>
          </cell>
          <cell r="E6">
            <v>0</v>
          </cell>
          <cell r="G6">
            <v>885139.15931173146</v>
          </cell>
          <cell r="I6">
            <v>1381324.9113025961</v>
          </cell>
          <cell r="J6">
            <v>8.2491404368401328E-2</v>
          </cell>
        </row>
        <row r="7">
          <cell r="A7" t="str">
            <v>Group 4</v>
          </cell>
          <cell r="B7">
            <v>1385067.8811555193</v>
          </cell>
          <cell r="D7">
            <v>419874.09847954276</v>
          </cell>
          <cell r="E7">
            <v>419874.09847954276</v>
          </cell>
          <cell r="G7">
            <v>1675508.4798718221</v>
          </cell>
          <cell r="I7">
            <v>3900325.1284045344</v>
          </cell>
          <cell r="J7">
            <v>0.23292369137978536</v>
          </cell>
        </row>
        <row r="8">
          <cell r="A8" t="str">
            <v>Group 5</v>
          </cell>
          <cell r="B8">
            <v>389171.03974923689</v>
          </cell>
          <cell r="D8">
            <v>530900.41674325184</v>
          </cell>
          <cell r="E8">
            <v>530900.41674325184</v>
          </cell>
          <cell r="G8">
            <v>1003109.7266299035</v>
          </cell>
          <cell r="I8">
            <v>2454082.1911139237</v>
          </cell>
          <cell r="J8">
            <v>0.14655544450405117</v>
          </cell>
        </row>
        <row r="9">
          <cell r="A9" t="str">
            <v>Group 6</v>
          </cell>
          <cell r="B9">
            <v>1033286.0197979696</v>
          </cell>
          <cell r="D9">
            <v>0</v>
          </cell>
          <cell r="E9">
            <v>0</v>
          </cell>
          <cell r="G9">
            <v>2065774.6321536594</v>
          </cell>
          <cell r="I9">
            <v>3099060.9853706951</v>
          </cell>
          <cell r="J9">
            <v>0.18507296206326646</v>
          </cell>
        </row>
        <row r="10">
          <cell r="A10" t="str">
            <v>Group 7</v>
          </cell>
          <cell r="B10">
            <v>536031.88729741087</v>
          </cell>
          <cell r="D10">
            <v>183562.58388806129</v>
          </cell>
          <cell r="E10">
            <v>183562.58388806129</v>
          </cell>
          <cell r="G10">
            <v>553654.96965540224</v>
          </cell>
          <cell r="I10">
            <v>1456812.6446830928</v>
          </cell>
          <cell r="J10">
            <v>8.6999459705847201E-2</v>
          </cell>
        </row>
        <row r="11">
          <cell r="A11" t="str">
            <v>Total Dredging OPC</v>
          </cell>
          <cell r="B11">
            <v>4479076.838484236</v>
          </cell>
          <cell r="D11">
            <v>1134337.099110856</v>
          </cell>
          <cell r="E11">
            <v>1134337.099110856</v>
          </cell>
          <cell r="G11">
            <v>9997323.1252347883</v>
          </cell>
          <cell r="I11">
            <v>16745076.918968279</v>
          </cell>
        </row>
      </sheetData>
      <sheetData sheetId="12"/>
      <sheetData sheetId="13">
        <row r="3">
          <cell r="B3" t="str">
            <v>General</v>
          </cell>
          <cell r="D3" t="str">
            <v>Direct</v>
          </cell>
          <cell r="F3" t="str">
            <v>Total</v>
          </cell>
          <cell r="G3" t="str">
            <v>% Total Costs</v>
          </cell>
        </row>
        <row r="4">
          <cell r="A4" t="str">
            <v>Group 1</v>
          </cell>
          <cell r="B4">
            <v>555041.00870294136</v>
          </cell>
          <cell r="D4">
            <v>1718728.4748672398</v>
          </cell>
          <cell r="F4">
            <v>2273769.4835701813</v>
          </cell>
          <cell r="G4">
            <v>0.13578736418726339</v>
          </cell>
        </row>
        <row r="5">
          <cell r="A5" t="str">
            <v>Group 2</v>
          </cell>
          <cell r="B5">
            <v>84293.609000055818</v>
          </cell>
          <cell r="D5">
            <v>2095407.6827450299</v>
          </cell>
          <cell r="F5">
            <v>2179701.2917450857</v>
          </cell>
          <cell r="G5">
            <v>0.13016970069318942</v>
          </cell>
        </row>
        <row r="6">
          <cell r="A6" t="str">
            <v>Group 3</v>
          </cell>
          <cell r="B6">
            <v>496185.39278110256</v>
          </cell>
          <cell r="D6">
            <v>885139.15931173146</v>
          </cell>
          <cell r="F6">
            <v>1381324.5520928339</v>
          </cell>
          <cell r="G6">
            <v>8.2491396498702615E-2</v>
          </cell>
        </row>
        <row r="7">
          <cell r="A7" t="str">
            <v>Group 4</v>
          </cell>
          <cell r="B7">
            <v>2224816.0781146046</v>
          </cell>
          <cell r="D7">
            <v>1675508.4798718221</v>
          </cell>
          <cell r="F7">
            <v>3900324.5579864266</v>
          </cell>
          <cell r="G7">
            <v>0.23292369566516047</v>
          </cell>
        </row>
        <row r="8">
          <cell r="A8" t="str">
            <v>Group 5</v>
          </cell>
          <cell r="B8">
            <v>1450971.8732357407</v>
          </cell>
          <cell r="D8">
            <v>1003109.7266299035</v>
          </cell>
          <cell r="F8">
            <v>2454081.5998656442</v>
          </cell>
          <cell r="G8">
            <v>0.14655543332518861</v>
          </cell>
        </row>
        <row r="9">
          <cell r="A9" t="str">
            <v>Group 6</v>
          </cell>
          <cell r="B9">
            <v>1033286.0197979696</v>
          </cell>
          <cell r="D9">
            <v>2065774.6321536594</v>
          </cell>
          <cell r="F9">
            <v>3099060.6519516287</v>
          </cell>
          <cell r="G9">
            <v>0.18507297262351752</v>
          </cell>
        </row>
        <row r="10">
          <cell r="A10" t="str">
            <v>Group 7</v>
          </cell>
          <cell r="B10">
            <v>903157.05507353344</v>
          </cell>
          <cell r="D10">
            <v>553654.96965540224</v>
          </cell>
          <cell r="F10">
            <v>1456812.0247289357</v>
          </cell>
          <cell r="G10">
            <v>8.6999437006977848E-2</v>
          </cell>
        </row>
        <row r="11">
          <cell r="A11" t="str">
            <v>Total Dredging OPC</v>
          </cell>
          <cell r="B11">
            <v>6747751.0367059484</v>
          </cell>
          <cell r="D11">
            <v>9997323.1252347883</v>
          </cell>
          <cell r="F11">
            <v>16745074.161940739</v>
          </cell>
        </row>
      </sheetData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3727B-681C-41D3-BDA8-EAA78C9B167C}">
  <sheetPr>
    <pageSetUpPr fitToPage="1"/>
  </sheetPr>
  <dimension ref="A1:X55"/>
  <sheetViews>
    <sheetView workbookViewId="0">
      <selection activeCell="H26" sqref="H26"/>
    </sheetView>
  </sheetViews>
  <sheetFormatPr defaultRowHeight="12.75" x14ac:dyDescent="0.2"/>
  <cols>
    <col min="1" max="1" width="29.42578125" style="1" customWidth="1"/>
    <col min="2" max="2" width="13.85546875" style="6" customWidth="1"/>
    <col min="3" max="3" width="13.7109375" style="6" customWidth="1"/>
    <col min="4" max="4" width="3.7109375" style="6" customWidth="1"/>
    <col min="5" max="6" width="11.28515625" style="6" customWidth="1"/>
    <col min="7" max="7" width="3.7109375" style="6" customWidth="1"/>
    <col min="8" max="9" width="11.28515625" style="6" customWidth="1"/>
    <col min="10" max="10" width="3.7109375" style="6" customWidth="1"/>
    <col min="11" max="12" width="11.28515625" style="6" customWidth="1"/>
    <col min="13" max="13" width="3.7109375" style="6" customWidth="1"/>
    <col min="14" max="15" width="11.28515625" style="6" customWidth="1"/>
    <col min="16" max="16" width="3.7109375" style="6" customWidth="1"/>
    <col min="17" max="18" width="11.28515625" style="6" customWidth="1"/>
    <col min="19" max="19" width="3.7109375" style="6" customWidth="1"/>
    <col min="20" max="21" width="11.28515625" style="6" customWidth="1"/>
    <col min="22" max="22" width="3.7109375" style="6" hidden="1" customWidth="1"/>
    <col min="23" max="24" width="11.28515625" style="6" hidden="1" customWidth="1"/>
    <col min="25" max="16384" width="9.140625" style="1"/>
  </cols>
  <sheetData>
    <row r="1" spans="1:24" ht="15.75" x14ac:dyDescent="0.25">
      <c r="A1" s="18" t="s">
        <v>38</v>
      </c>
    </row>
    <row r="2" spans="1:24" x14ac:dyDescent="0.2">
      <c r="A2" s="49" t="s">
        <v>43</v>
      </c>
      <c r="B2" s="60"/>
      <c r="C2" s="60"/>
    </row>
    <row r="3" spans="1:24" x14ac:dyDescent="0.2">
      <c r="A3" s="49" t="s">
        <v>44</v>
      </c>
      <c r="B3" s="60"/>
      <c r="C3" s="60"/>
    </row>
    <row r="4" spans="1:24" s="46" customFormat="1" ht="15.75" x14ac:dyDescent="0.25">
      <c r="B4" s="62" t="s">
        <v>39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47"/>
    </row>
    <row r="5" spans="1:24" s="3" customFormat="1" x14ac:dyDescent="0.2">
      <c r="B5" s="61" t="s">
        <v>10</v>
      </c>
      <c r="C5" s="61"/>
      <c r="D5" s="22"/>
      <c r="E5" s="61" t="s">
        <v>11</v>
      </c>
      <c r="F5" s="61"/>
      <c r="G5" s="22"/>
      <c r="H5" s="61" t="s">
        <v>12</v>
      </c>
      <c r="I5" s="61"/>
      <c r="J5" s="22"/>
      <c r="K5" s="61" t="s">
        <v>13</v>
      </c>
      <c r="L5" s="61"/>
      <c r="M5" s="22"/>
      <c r="N5" s="61" t="s">
        <v>14</v>
      </c>
      <c r="O5" s="61"/>
      <c r="P5" s="22"/>
      <c r="Q5" s="61" t="s">
        <v>15</v>
      </c>
      <c r="R5" s="61"/>
      <c r="S5" s="22"/>
      <c r="T5" s="61" t="s">
        <v>16</v>
      </c>
      <c r="U5" s="61"/>
      <c r="V5" s="22"/>
      <c r="W5" s="61" t="s">
        <v>21</v>
      </c>
      <c r="X5" s="61"/>
    </row>
    <row r="6" spans="1:24" s="3" customFormat="1" x14ac:dyDescent="0.2">
      <c r="A6" s="52"/>
      <c r="B6" s="53" t="s">
        <v>40</v>
      </c>
      <c r="C6" s="53" t="s">
        <v>41</v>
      </c>
      <c r="D6" s="53"/>
      <c r="E6" s="53" t="s">
        <v>40</v>
      </c>
      <c r="F6" s="53" t="s">
        <v>41</v>
      </c>
      <c r="G6" s="53"/>
      <c r="H6" s="53" t="s">
        <v>40</v>
      </c>
      <c r="I6" s="53" t="s">
        <v>41</v>
      </c>
      <c r="J6" s="53"/>
      <c r="K6" s="53" t="s">
        <v>40</v>
      </c>
      <c r="L6" s="53" t="s">
        <v>41</v>
      </c>
      <c r="M6" s="53"/>
      <c r="N6" s="53" t="s">
        <v>40</v>
      </c>
      <c r="O6" s="53" t="s">
        <v>41</v>
      </c>
      <c r="P6" s="53"/>
      <c r="Q6" s="53" t="s">
        <v>40</v>
      </c>
      <c r="R6" s="53" t="s">
        <v>41</v>
      </c>
      <c r="S6" s="53"/>
      <c r="T6" s="53" t="s">
        <v>40</v>
      </c>
      <c r="U6" s="53" t="s">
        <v>41</v>
      </c>
      <c r="V6" s="22"/>
      <c r="W6" s="22"/>
      <c r="X6" s="22"/>
    </row>
    <row r="7" spans="1:24" s="51" customFormat="1" x14ac:dyDescent="0.2">
      <c r="A7" s="54"/>
      <c r="B7" s="55" t="s">
        <v>42</v>
      </c>
      <c r="C7" s="55" t="s">
        <v>42</v>
      </c>
      <c r="D7" s="56"/>
      <c r="E7" s="55" t="s">
        <v>42</v>
      </c>
      <c r="F7" s="55" t="s">
        <v>42</v>
      </c>
      <c r="G7" s="56"/>
      <c r="H7" s="55" t="s">
        <v>42</v>
      </c>
      <c r="I7" s="55" t="s">
        <v>42</v>
      </c>
      <c r="J7" s="56"/>
      <c r="K7" s="55" t="s">
        <v>42</v>
      </c>
      <c r="L7" s="55" t="s">
        <v>42</v>
      </c>
      <c r="M7" s="56"/>
      <c r="N7" s="55" t="s">
        <v>42</v>
      </c>
      <c r="O7" s="55" t="s">
        <v>42</v>
      </c>
      <c r="P7" s="56"/>
      <c r="Q7" s="55" t="s">
        <v>42</v>
      </c>
      <c r="R7" s="55" t="s">
        <v>42</v>
      </c>
      <c r="S7" s="56"/>
      <c r="T7" s="55" t="s">
        <v>42</v>
      </c>
      <c r="U7" s="55" t="s">
        <v>42</v>
      </c>
      <c r="V7" s="50"/>
      <c r="W7" s="50"/>
      <c r="X7" s="50"/>
    </row>
    <row r="8" spans="1:24" s="3" customFormat="1" x14ac:dyDescent="0.2">
      <c r="A8" s="32" t="s">
        <v>22</v>
      </c>
      <c r="B8" s="34">
        <v>343745.69497344788</v>
      </c>
      <c r="C8" s="34">
        <v>343745.69497344788</v>
      </c>
      <c r="D8" s="34"/>
      <c r="E8" s="34">
        <v>419081.53654900589</v>
      </c>
      <c r="F8" s="34">
        <v>419081.53654900589</v>
      </c>
      <c r="G8" s="34"/>
      <c r="H8" s="34">
        <v>177027.8318623463</v>
      </c>
      <c r="I8" s="34">
        <v>177027.8318623463</v>
      </c>
      <c r="J8" s="34"/>
      <c r="K8" s="34">
        <v>419076.51567027305</v>
      </c>
      <c r="L8" s="34">
        <v>335101.69597436435</v>
      </c>
      <c r="M8" s="34"/>
      <c r="N8" s="34">
        <v>306802.02867463115</v>
      </c>
      <c r="O8" s="34">
        <v>200621.94532598069</v>
      </c>
      <c r="P8" s="34"/>
      <c r="Q8" s="34">
        <v>413154.92643073184</v>
      </c>
      <c r="R8" s="34">
        <v>413154.92643073184</v>
      </c>
      <c r="S8" s="34"/>
      <c r="T8" s="34">
        <v>147443.51070869272</v>
      </c>
      <c r="U8" s="34">
        <v>110730.99393108045</v>
      </c>
      <c r="V8" s="34"/>
      <c r="W8" s="34">
        <v>2226332.0448691286</v>
      </c>
      <c r="X8" s="34">
        <v>1999464.6250469573</v>
      </c>
    </row>
    <row r="9" spans="1:24" s="3" customFormat="1" x14ac:dyDescent="0.2">
      <c r="A9" s="32" t="s">
        <v>23</v>
      </c>
      <c r="B9" s="34">
        <v>13293.807650162336</v>
      </c>
      <c r="C9" s="34">
        <v>17827.980070754715</v>
      </c>
      <c r="D9" s="34"/>
      <c r="E9" s="34">
        <v>20756.997909902599</v>
      </c>
      <c r="F9" s="34">
        <v>27836.670636792449</v>
      </c>
      <c r="G9" s="34"/>
      <c r="H9" s="34">
        <v>9795.4372159090926</v>
      </c>
      <c r="I9" s="34">
        <v>13136.406367924528</v>
      </c>
      <c r="J9" s="34"/>
      <c r="K9" s="34">
        <v>22039.733735795453</v>
      </c>
      <c r="L9" s="34">
        <v>24761.083431603773</v>
      </c>
      <c r="M9" s="34"/>
      <c r="N9" s="34">
        <v>42563.506950081173</v>
      </c>
      <c r="O9" s="34">
        <v>12875.763384433962</v>
      </c>
      <c r="P9" s="34"/>
      <c r="Q9" s="34">
        <v>23205.85721387987</v>
      </c>
      <c r="R9" s="34">
        <v>31120.772228773585</v>
      </c>
      <c r="S9" s="34"/>
      <c r="T9" s="34">
        <v>12011.071824269478</v>
      </c>
      <c r="U9" s="34">
        <v>16107.736379716982</v>
      </c>
      <c r="V9" s="34"/>
      <c r="W9" s="34">
        <v>143666.41250000001</v>
      </c>
      <c r="X9" s="34">
        <v>143666.41250000001</v>
      </c>
    </row>
    <row r="10" spans="1:24" s="3" customFormat="1" x14ac:dyDescent="0.2">
      <c r="A10" s="32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</row>
    <row r="11" spans="1:24" s="3" customFormat="1" x14ac:dyDescent="0.2">
      <c r="A11" s="32" t="s">
        <v>24</v>
      </c>
      <c r="B11" s="34">
        <v>357039.5026236102</v>
      </c>
      <c r="C11" s="34">
        <v>361573.6750442026</v>
      </c>
      <c r="D11" s="34"/>
      <c r="E11" s="34">
        <v>439838.53445890849</v>
      </c>
      <c r="F11" s="34">
        <v>446918.20718579832</v>
      </c>
      <c r="G11" s="34"/>
      <c r="H11" s="34">
        <v>186823.2690782554</v>
      </c>
      <c r="I11" s="34">
        <v>190164.23823027083</v>
      </c>
      <c r="J11" s="34"/>
      <c r="K11" s="34">
        <v>441116.24940606847</v>
      </c>
      <c r="L11" s="34">
        <v>359862.77940596815</v>
      </c>
      <c r="M11" s="34"/>
      <c r="N11" s="34">
        <v>349365.5356247123</v>
      </c>
      <c r="O11" s="34">
        <v>213497.70871041465</v>
      </c>
      <c r="P11" s="34"/>
      <c r="Q11" s="34">
        <v>436360.78364461171</v>
      </c>
      <c r="R11" s="34">
        <v>444275.6986595054</v>
      </c>
      <c r="S11" s="34"/>
      <c r="T11" s="34">
        <v>159454.5825329622</v>
      </c>
      <c r="U11" s="34">
        <v>126838.73031079743</v>
      </c>
      <c r="V11" s="34"/>
      <c r="W11" s="34">
        <v>2369998.4573691287</v>
      </c>
      <c r="X11" s="34">
        <v>2143131.0375469574</v>
      </c>
    </row>
    <row r="12" spans="1:24" s="3" customFormat="1" x14ac:dyDescent="0.2">
      <c r="A12" s="32" t="s">
        <v>25</v>
      </c>
      <c r="B12" s="34">
        <v>34440.881834118962</v>
      </c>
      <c r="C12" s="34">
        <v>37295.330111244111</v>
      </c>
      <c r="D12" s="34"/>
      <c r="E12" s="34">
        <v>44872.881353631012</v>
      </c>
      <c r="F12" s="34">
        <v>49329.826909142204</v>
      </c>
      <c r="G12" s="34"/>
      <c r="H12" s="34">
        <v>19660.244300122838</v>
      </c>
      <c r="I12" s="34">
        <v>21763.521978004526</v>
      </c>
      <c r="J12" s="34"/>
      <c r="K12" s="34">
        <v>45690.8965339856</v>
      </c>
      <c r="L12" s="34">
        <v>41053.141924169104</v>
      </c>
      <c r="M12" s="34"/>
      <c r="N12" s="34">
        <v>50334.418230934214</v>
      </c>
      <c r="O12" s="34">
        <v>23373.692337505345</v>
      </c>
      <c r="P12" s="34"/>
      <c r="Q12" s="34">
        <v>45989.179239553938</v>
      </c>
      <c r="R12" s="34">
        <v>50971.944214535557</v>
      </c>
      <c r="S12" s="34"/>
      <c r="T12" s="34">
        <v>18847.05551393194</v>
      </c>
      <c r="U12" s="34">
        <v>18662.766856890554</v>
      </c>
      <c r="V12" s="34"/>
      <c r="W12" s="34">
        <v>259835.55700627848</v>
      </c>
      <c r="X12" s="34">
        <v>242450.22433149142</v>
      </c>
    </row>
    <row r="13" spans="1:24" s="3" customFormat="1" x14ac:dyDescent="0.2">
      <c r="A13" s="32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</row>
    <row r="14" spans="1:24" s="3" customFormat="1" x14ac:dyDescent="0.2">
      <c r="A14" s="32" t="s">
        <v>26</v>
      </c>
      <c r="B14" s="34">
        <v>391480.38445772917</v>
      </c>
      <c r="C14" s="34">
        <v>398869.00515544671</v>
      </c>
      <c r="D14" s="34"/>
      <c r="E14" s="34">
        <v>484711.41581253952</v>
      </c>
      <c r="F14" s="34">
        <v>496248.03409494052</v>
      </c>
      <c r="G14" s="34"/>
      <c r="H14" s="34">
        <v>206483.51337837824</v>
      </c>
      <c r="I14" s="34">
        <v>211927.76020827534</v>
      </c>
      <c r="J14" s="34"/>
      <c r="K14" s="34">
        <v>486807.14594005409</v>
      </c>
      <c r="L14" s="34">
        <v>400915.92133013724</v>
      </c>
      <c r="M14" s="34"/>
      <c r="N14" s="34">
        <v>399699.95385564654</v>
      </c>
      <c r="O14" s="34">
        <v>236871.40104791999</v>
      </c>
      <c r="P14" s="34"/>
      <c r="Q14" s="34">
        <v>482349.96288416564</v>
      </c>
      <c r="R14" s="34">
        <v>495247.64287404099</v>
      </c>
      <c r="S14" s="34"/>
      <c r="T14" s="34">
        <v>178301.63804689414</v>
      </c>
      <c r="U14" s="34">
        <v>145501.49716768798</v>
      </c>
      <c r="V14" s="34"/>
      <c r="W14" s="34">
        <v>2629834.0143754072</v>
      </c>
      <c r="X14" s="34">
        <v>2385581.261878449</v>
      </c>
    </row>
    <row r="15" spans="1:24" x14ac:dyDescent="0.2">
      <c r="A15" s="33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</row>
    <row r="16" spans="1:24" x14ac:dyDescent="0.2">
      <c r="A16" s="33" t="s">
        <v>27</v>
      </c>
      <c r="B16" s="37">
        <v>307.8</v>
      </c>
      <c r="C16" s="37">
        <v>307.8</v>
      </c>
      <c r="D16" s="37"/>
      <c r="E16" s="37">
        <v>409.45</v>
      </c>
      <c r="F16" s="37">
        <v>409.45</v>
      </c>
      <c r="G16" s="37"/>
      <c r="H16" s="37">
        <v>70.11</v>
      </c>
      <c r="I16" s="37">
        <v>70.11</v>
      </c>
      <c r="J16" s="37"/>
      <c r="K16" s="37">
        <v>166.25</v>
      </c>
      <c r="L16" s="37">
        <v>143.44999999999999</v>
      </c>
      <c r="M16" s="37"/>
      <c r="N16" s="37">
        <v>524.4</v>
      </c>
      <c r="O16" s="37">
        <v>146.29999999999998</v>
      </c>
      <c r="P16" s="37"/>
      <c r="Q16" s="37">
        <v>551.94999999999993</v>
      </c>
      <c r="R16" s="37">
        <v>551.94999999999993</v>
      </c>
      <c r="S16" s="37"/>
      <c r="T16" s="37">
        <v>23.654999999999998</v>
      </c>
      <c r="U16" s="48">
        <v>22</v>
      </c>
      <c r="V16" s="37"/>
      <c r="W16" s="37">
        <v>2053.6150000000002</v>
      </c>
      <c r="X16" s="37">
        <v>1652.7149999999999</v>
      </c>
    </row>
    <row r="17" spans="1:24" x14ac:dyDescent="0.2">
      <c r="A17" s="33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</row>
    <row r="18" spans="1:24" s="3" customFormat="1" x14ac:dyDescent="0.2">
      <c r="A18" s="32" t="s">
        <v>29</v>
      </c>
      <c r="B18" s="34">
        <v>1272</v>
      </c>
      <c r="C18" s="34">
        <v>1296</v>
      </c>
      <c r="D18" s="34"/>
      <c r="E18" s="34">
        <v>1184</v>
      </c>
      <c r="F18" s="34">
        <v>1212</v>
      </c>
      <c r="G18" s="34"/>
      <c r="H18" s="34">
        <v>2946</v>
      </c>
      <c r="I18" s="34">
        <v>3023</v>
      </c>
      <c r="J18" s="34"/>
      <c r="K18" s="34">
        <v>2929</v>
      </c>
      <c r="L18" s="34">
        <v>2795</v>
      </c>
      <c r="M18" s="34"/>
      <c r="N18" s="34">
        <v>763</v>
      </c>
      <c r="O18" s="34">
        <v>1620</v>
      </c>
      <c r="P18" s="34"/>
      <c r="Q18" s="34">
        <v>874</v>
      </c>
      <c r="R18" s="34">
        <v>898</v>
      </c>
      <c r="S18" s="34"/>
      <c r="T18" s="34">
        <v>7538</v>
      </c>
      <c r="U18" s="34">
        <v>6689</v>
      </c>
      <c r="V18" s="34"/>
      <c r="W18" s="34">
        <v>1281</v>
      </c>
      <c r="X18" s="34">
        <v>1444</v>
      </c>
    </row>
    <row r="19" spans="1:24" x14ac:dyDescent="0.2">
      <c r="A19" s="33" t="s">
        <v>30</v>
      </c>
      <c r="B19" s="40">
        <v>106</v>
      </c>
      <c r="C19" s="40">
        <v>108</v>
      </c>
      <c r="D19" s="40"/>
      <c r="E19" s="40">
        <v>98.666666666666671</v>
      </c>
      <c r="F19" s="40">
        <v>101</v>
      </c>
      <c r="G19" s="40"/>
      <c r="H19" s="40">
        <v>245.5</v>
      </c>
      <c r="I19" s="40">
        <v>251.91666666666666</v>
      </c>
      <c r="J19" s="40"/>
      <c r="K19" s="40">
        <v>244.08333333333334</v>
      </c>
      <c r="L19" s="40">
        <v>232.91666666666666</v>
      </c>
      <c r="M19" s="40"/>
      <c r="N19" s="40">
        <v>63.583333333333336</v>
      </c>
      <c r="O19" s="40">
        <v>135</v>
      </c>
      <c r="P19" s="40"/>
      <c r="Q19" s="40">
        <v>72.833333333333329</v>
      </c>
      <c r="R19" s="40">
        <v>74.833333333333329</v>
      </c>
      <c r="S19" s="40"/>
      <c r="T19" s="40">
        <v>628.16666666666663</v>
      </c>
      <c r="U19" s="40">
        <v>557.41999999999996</v>
      </c>
      <c r="V19" s="40"/>
      <c r="W19" s="40">
        <v>106.75</v>
      </c>
      <c r="X19" s="40">
        <v>120.33333333333333</v>
      </c>
    </row>
    <row r="21" spans="1:24" x14ac:dyDescent="0.2">
      <c r="C21" s="5">
        <f>SUM(C18-B18)</f>
        <v>24</v>
      </c>
      <c r="F21" s="5">
        <f>SUM(F18-E18)</f>
        <v>28</v>
      </c>
      <c r="I21" s="5">
        <f>SUM(I18-H18)</f>
        <v>77</v>
      </c>
      <c r="L21" s="5">
        <f>SUM(L18-K18)</f>
        <v>-134</v>
      </c>
      <c r="O21" s="5">
        <f>SUM(O18-N18)</f>
        <v>857</v>
      </c>
      <c r="R21" s="5">
        <f>SUM(R18-Q18)</f>
        <v>24</v>
      </c>
      <c r="U21" s="5">
        <f>SUM(U18-T18)</f>
        <v>-849</v>
      </c>
    </row>
    <row r="22" spans="1:24" x14ac:dyDescent="0.2">
      <c r="B22" s="5"/>
      <c r="C22" s="5"/>
      <c r="D22" s="5"/>
      <c r="U22" s="1"/>
      <c r="V22" s="1"/>
      <c r="W22" s="1"/>
      <c r="X22" s="1"/>
    </row>
    <row r="23" spans="1:24" x14ac:dyDescent="0.2">
      <c r="B23" s="61" t="s">
        <v>1</v>
      </c>
      <c r="C23" s="61"/>
      <c r="D23" s="24"/>
      <c r="E23" s="61"/>
      <c r="F23" s="61"/>
      <c r="X23" s="3"/>
    </row>
    <row r="24" spans="1:24" x14ac:dyDescent="0.2">
      <c r="B24" s="53" t="s">
        <v>40</v>
      </c>
      <c r="C24" s="53" t="s">
        <v>41</v>
      </c>
      <c r="D24" s="24"/>
      <c r="E24" s="22"/>
      <c r="F24" s="22"/>
      <c r="X24" s="3"/>
    </row>
    <row r="25" spans="1:24" x14ac:dyDescent="0.2">
      <c r="A25" s="3"/>
      <c r="B25" s="55" t="s">
        <v>42</v>
      </c>
      <c r="C25" s="55" t="s">
        <v>42</v>
      </c>
      <c r="D25" s="21"/>
      <c r="E25" s="1"/>
      <c r="F25" s="1"/>
      <c r="R25" s="3"/>
      <c r="S25" s="3"/>
      <c r="T25" s="21"/>
      <c r="X25" s="1"/>
    </row>
    <row r="26" spans="1:24" x14ac:dyDescent="0.2">
      <c r="A26" s="32" t="s">
        <v>24</v>
      </c>
      <c r="B26" s="34">
        <v>1122682.7875190184</v>
      </c>
      <c r="C26" s="35">
        <v>1349550.2073411895</v>
      </c>
      <c r="D26" s="5"/>
      <c r="E26" s="1"/>
      <c r="F26" s="1"/>
      <c r="G26" s="19"/>
      <c r="R26" s="1"/>
      <c r="S26" s="1"/>
      <c r="T26" s="5"/>
      <c r="X26" s="1"/>
    </row>
    <row r="27" spans="1:24" x14ac:dyDescent="0.2">
      <c r="A27" s="32" t="s">
        <v>35</v>
      </c>
      <c r="B27" s="34">
        <v>84503.005512184172</v>
      </c>
      <c r="C27" s="35">
        <v>101579.0478643906</v>
      </c>
      <c r="D27" s="5"/>
      <c r="E27" s="1"/>
      <c r="F27" s="1"/>
      <c r="G27" s="19"/>
      <c r="R27" s="1"/>
      <c r="S27" s="1"/>
      <c r="T27" s="5"/>
      <c r="X27" s="1"/>
    </row>
    <row r="28" spans="1:24" x14ac:dyDescent="0.2">
      <c r="A28" s="32" t="s">
        <v>36</v>
      </c>
      <c r="B28" s="34">
        <v>1207185.7930312026</v>
      </c>
      <c r="C28" s="35">
        <v>1451129.25520558</v>
      </c>
      <c r="D28" s="5"/>
      <c r="E28" s="1"/>
      <c r="F28" s="1"/>
      <c r="G28" s="19"/>
      <c r="R28" s="1"/>
      <c r="S28" s="1"/>
      <c r="T28" s="5"/>
      <c r="X28" s="1"/>
    </row>
    <row r="29" spans="1:24" x14ac:dyDescent="0.2">
      <c r="B29" s="57"/>
      <c r="C29" s="58"/>
      <c r="D29" s="5"/>
      <c r="E29" s="1"/>
      <c r="F29" s="1"/>
      <c r="G29" s="19"/>
      <c r="X29" s="1"/>
    </row>
    <row r="30" spans="1:24" x14ac:dyDescent="0.2">
      <c r="B30" s="56"/>
      <c r="C30" s="56"/>
      <c r="E30" s="4" t="s">
        <v>34</v>
      </c>
      <c r="F30" s="1"/>
      <c r="X30" s="1"/>
    </row>
    <row r="31" spans="1:24" s="3" customFormat="1" x14ac:dyDescent="0.2">
      <c r="A31" s="32" t="s">
        <v>28</v>
      </c>
      <c r="B31" s="38">
        <v>0.15060000000000001</v>
      </c>
      <c r="C31" s="39">
        <v>0.18099999999999999</v>
      </c>
      <c r="D31" s="4"/>
      <c r="E31" s="21">
        <f>SUM(C31-B31)</f>
        <v>3.0399999999999983E-2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 spans="1:24" x14ac:dyDescent="0.2">
      <c r="A32" s="33" t="s">
        <v>32</v>
      </c>
      <c r="B32" s="23">
        <v>1207784.979516672</v>
      </c>
      <c r="C32" s="41">
        <v>1451587.5251827198</v>
      </c>
      <c r="D32" s="19"/>
      <c r="F32" s="1"/>
      <c r="G32" s="19"/>
      <c r="H32" s="20"/>
      <c r="I32" s="20"/>
      <c r="J32" s="20"/>
      <c r="X32" s="1"/>
    </row>
    <row r="33" spans="1:24" hidden="1" x14ac:dyDescent="0.2">
      <c r="A33" s="33" t="s">
        <v>33</v>
      </c>
      <c r="B33" s="23">
        <v>1207185.7930312026</v>
      </c>
      <c r="C33" s="41">
        <v>1451129.25520558</v>
      </c>
      <c r="D33" s="19"/>
      <c r="F33" s="1"/>
      <c r="G33" s="19"/>
      <c r="X33" s="1"/>
    </row>
    <row r="34" spans="1:24" hidden="1" x14ac:dyDescent="0.2">
      <c r="A34" s="33" t="s">
        <v>34</v>
      </c>
      <c r="B34" s="23">
        <v>599.18648546934128</v>
      </c>
      <c r="C34" s="41">
        <v>458.26997713977471</v>
      </c>
      <c r="D34" s="19"/>
      <c r="F34" s="1"/>
      <c r="G34" s="19"/>
      <c r="X34" s="1"/>
    </row>
    <row r="35" spans="1:24" x14ac:dyDescent="0.2">
      <c r="B35" s="28"/>
      <c r="C35" s="29"/>
      <c r="D35" s="19"/>
      <c r="F35" s="1"/>
      <c r="G35" s="19"/>
      <c r="X35" s="1"/>
    </row>
    <row r="36" spans="1:24" x14ac:dyDescent="0.2">
      <c r="B36" s="53" t="s">
        <v>40</v>
      </c>
      <c r="C36" s="53" t="s">
        <v>41</v>
      </c>
      <c r="D36" s="19"/>
      <c r="F36" s="1"/>
      <c r="G36" s="19"/>
      <c r="X36" s="1"/>
    </row>
    <row r="37" spans="1:24" x14ac:dyDescent="0.2">
      <c r="A37" s="59" t="s">
        <v>31</v>
      </c>
      <c r="B37" s="55" t="s">
        <v>42</v>
      </c>
      <c r="C37" s="55" t="s">
        <v>42</v>
      </c>
      <c r="D37" s="19"/>
      <c r="E37" s="4" t="s">
        <v>34</v>
      </c>
      <c r="F37" s="1"/>
      <c r="G37" s="19"/>
      <c r="X37" s="1"/>
    </row>
    <row r="38" spans="1:24" x14ac:dyDescent="0.2">
      <c r="A38" s="43">
        <v>250000</v>
      </c>
      <c r="B38" s="40">
        <v>37.650000000000006</v>
      </c>
      <c r="C38" s="42">
        <v>45.25</v>
      </c>
      <c r="E38" s="19">
        <f>SUM(C38-B38)</f>
        <v>7.5999999999999943</v>
      </c>
    </row>
    <row r="39" spans="1:24" ht="12.75" customHeight="1" x14ac:dyDescent="0.2">
      <c r="A39" s="44">
        <v>500000</v>
      </c>
      <c r="B39" s="40">
        <v>75.300000000000011</v>
      </c>
      <c r="C39" s="42">
        <v>90.5</v>
      </c>
      <c r="E39" s="19">
        <f t="shared" ref="E39:E43" si="0">SUM(C39-B39)</f>
        <v>15.199999999999989</v>
      </c>
    </row>
    <row r="40" spans="1:24" ht="12.75" customHeight="1" x14ac:dyDescent="0.2">
      <c r="A40" s="44">
        <v>750000</v>
      </c>
      <c r="B40" s="40">
        <v>112.95</v>
      </c>
      <c r="C40" s="42">
        <v>135.75</v>
      </c>
      <c r="D40" s="5"/>
      <c r="E40" s="19">
        <f t="shared" si="0"/>
        <v>22.799999999999997</v>
      </c>
    </row>
    <row r="41" spans="1:24" ht="12.75" customHeight="1" x14ac:dyDescent="0.2">
      <c r="A41" s="44">
        <v>1000000</v>
      </c>
      <c r="B41" s="40">
        <v>150.60000000000002</v>
      </c>
      <c r="C41" s="42">
        <v>181</v>
      </c>
      <c r="E41" s="19">
        <f t="shared" si="0"/>
        <v>30.399999999999977</v>
      </c>
    </row>
    <row r="42" spans="1:24" ht="12.75" customHeight="1" x14ac:dyDescent="0.2">
      <c r="A42" s="44">
        <v>1500000</v>
      </c>
      <c r="B42" s="40">
        <v>225.9</v>
      </c>
      <c r="C42" s="42">
        <v>271.5</v>
      </c>
      <c r="E42" s="19">
        <f t="shared" si="0"/>
        <v>45.599999999999994</v>
      </c>
    </row>
    <row r="43" spans="1:24" ht="12.75" customHeight="1" x14ac:dyDescent="0.2">
      <c r="A43" s="44">
        <v>2000000</v>
      </c>
      <c r="B43" s="40">
        <v>301.20000000000005</v>
      </c>
      <c r="C43" s="42">
        <v>362</v>
      </c>
      <c r="E43" s="19">
        <f t="shared" si="0"/>
        <v>60.799999999999955</v>
      </c>
    </row>
    <row r="44" spans="1:24" ht="12.75" customHeight="1" x14ac:dyDescent="0.2">
      <c r="E44" s="24"/>
      <c r="F44" s="25"/>
    </row>
    <row r="45" spans="1:24" x14ac:dyDescent="0.2">
      <c r="E45" s="24"/>
      <c r="F45" s="25"/>
    </row>
    <row r="46" spans="1:24" x14ac:dyDescent="0.2">
      <c r="E46" s="24"/>
      <c r="F46" s="25"/>
    </row>
    <row r="47" spans="1:24" x14ac:dyDescent="0.2">
      <c r="E47" s="24"/>
      <c r="F47" s="25"/>
    </row>
    <row r="48" spans="1:24" x14ac:dyDescent="0.2">
      <c r="E48" s="24"/>
      <c r="F48" s="25"/>
    </row>
    <row r="49" spans="5:6" x14ac:dyDescent="0.2">
      <c r="E49" s="24"/>
      <c r="F49" s="25"/>
    </row>
    <row r="50" spans="5:6" x14ac:dyDescent="0.2">
      <c r="E50" s="26"/>
      <c r="F50" s="27"/>
    </row>
    <row r="51" spans="5:6" x14ac:dyDescent="0.2">
      <c r="E51" s="28"/>
      <c r="F51" s="29"/>
    </row>
    <row r="52" spans="5:6" x14ac:dyDescent="0.2">
      <c r="E52" s="26"/>
      <c r="F52" s="27"/>
    </row>
    <row r="53" spans="5:6" x14ac:dyDescent="0.2">
      <c r="E53" s="24"/>
      <c r="F53" s="25"/>
    </row>
    <row r="54" spans="5:6" x14ac:dyDescent="0.2">
      <c r="E54" s="30"/>
      <c r="F54" s="31"/>
    </row>
    <row r="55" spans="5:6" x14ac:dyDescent="0.2">
      <c r="E55" s="4"/>
      <c r="F55" s="4"/>
    </row>
  </sheetData>
  <mergeCells count="11">
    <mergeCell ref="E23:F23"/>
    <mergeCell ref="B23:C23"/>
    <mergeCell ref="B4:W4"/>
    <mergeCell ref="B5:C5"/>
    <mergeCell ref="E5:F5"/>
    <mergeCell ref="H5:I5"/>
    <mergeCell ref="K5:L5"/>
    <mergeCell ref="N5:O5"/>
    <mergeCell ref="Q5:R5"/>
    <mergeCell ref="T5:U5"/>
    <mergeCell ref="W5:X5"/>
  </mergeCells>
  <pageMargins left="0.2" right="0.2" top="0.75" bottom="0.75" header="0.3" footer="0.3"/>
  <pageSetup paperSize="5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EF6B7-2B9A-4AAD-BF0E-F09B2FB45EC7}">
  <sheetPr>
    <pageSetUpPr fitToPage="1"/>
  </sheetPr>
  <dimension ref="A1:J10"/>
  <sheetViews>
    <sheetView workbookViewId="0">
      <selection activeCell="B7" sqref="B7"/>
    </sheetView>
  </sheetViews>
  <sheetFormatPr defaultRowHeight="12.75" x14ac:dyDescent="0.2"/>
  <cols>
    <col min="1" max="1" width="18.42578125" style="1" customWidth="1"/>
    <col min="2" max="2" width="12.5703125" style="6" customWidth="1"/>
    <col min="3" max="3" width="14.42578125" style="6" customWidth="1"/>
    <col min="4" max="4" width="19.85546875" style="6" customWidth="1"/>
    <col min="5" max="5" width="20.42578125" style="6" customWidth="1"/>
    <col min="6" max="6" width="13.42578125" style="6" customWidth="1"/>
    <col min="7" max="7" width="14.85546875" style="6" customWidth="1"/>
    <col min="8" max="8" width="13.5703125" style="6" customWidth="1"/>
    <col min="9" max="9" width="16" style="6" customWidth="1"/>
    <col min="10" max="10" width="14.42578125" style="6" customWidth="1"/>
    <col min="11" max="16384" width="9.140625" style="1"/>
  </cols>
  <sheetData>
    <row r="1" spans="1:10" ht="15.75" x14ac:dyDescent="0.25">
      <c r="A1" s="18" t="s">
        <v>37</v>
      </c>
    </row>
    <row r="2" spans="1:10" s="3" customFormat="1" x14ac:dyDescent="0.2">
      <c r="A2" s="7" t="s">
        <v>0</v>
      </c>
      <c r="B2" s="8" t="s">
        <v>1</v>
      </c>
      <c r="C2" s="8" t="s">
        <v>2</v>
      </c>
      <c r="D2" s="9" t="s">
        <v>3</v>
      </c>
      <c r="E2" s="10" t="s">
        <v>4</v>
      </c>
      <c r="F2" s="11" t="s">
        <v>5</v>
      </c>
      <c r="G2" s="12" t="s">
        <v>6</v>
      </c>
      <c r="H2" s="12" t="s">
        <v>7</v>
      </c>
      <c r="I2" s="11" t="s">
        <v>8</v>
      </c>
      <c r="J2" s="11" t="s">
        <v>9</v>
      </c>
    </row>
    <row r="3" spans="1:10" x14ac:dyDescent="0.2">
      <c r="A3" s="13" t="s">
        <v>10</v>
      </c>
      <c r="B3" s="14">
        <v>555041.00870294136</v>
      </c>
      <c r="C3" s="15">
        <f>SUM(B3/I3)</f>
        <v>0.24410607721045738</v>
      </c>
      <c r="D3" s="14">
        <v>0</v>
      </c>
      <c r="E3" s="14">
        <v>0</v>
      </c>
      <c r="F3" s="15">
        <f>SUM(D3+E3)/I3</f>
        <v>0</v>
      </c>
      <c r="G3" s="14">
        <v>1718728.4748672398</v>
      </c>
      <c r="H3" s="15">
        <f>SUM(G3/I3)</f>
        <v>0.75589381543211143</v>
      </c>
      <c r="I3" s="14">
        <v>2273769.7276762584</v>
      </c>
      <c r="J3" s="15">
        <f>SUM(I3/$I$10)</f>
        <v>0.13578735560062169</v>
      </c>
    </row>
    <row r="4" spans="1:10" x14ac:dyDescent="0.2">
      <c r="A4" s="13" t="s">
        <v>11</v>
      </c>
      <c r="B4" s="14">
        <v>84293.609000055818</v>
      </c>
      <c r="C4" s="15">
        <f t="shared" ref="C4:C9" si="0">SUM(B4/I4)</f>
        <v>3.8672091365803178E-2</v>
      </c>
      <c r="D4" s="14">
        <v>0</v>
      </c>
      <c r="E4" s="14">
        <v>0</v>
      </c>
      <c r="F4" s="15">
        <f t="shared" ref="F4:F9" si="1">SUM(D4+E4)/I4</f>
        <v>0</v>
      </c>
      <c r="G4" s="14">
        <v>2095407.6827450299</v>
      </c>
      <c r="H4" s="15">
        <f t="shared" ref="H4:H9" si="2">SUM(G4/I4)</f>
        <v>0.96132789089227466</v>
      </c>
      <c r="I4" s="14">
        <v>2179701.3304171772</v>
      </c>
      <c r="J4" s="15">
        <f t="shared" ref="J4:J9" si="3">SUM(I4/$I$10)</f>
        <v>0.13016968079656252</v>
      </c>
    </row>
    <row r="5" spans="1:10" x14ac:dyDescent="0.2">
      <c r="A5" s="13" t="s">
        <v>12</v>
      </c>
      <c r="B5" s="14">
        <v>496185.39278110256</v>
      </c>
      <c r="C5" s="15">
        <f t="shared" si="0"/>
        <v>0.35920973621343422</v>
      </c>
      <c r="D5" s="14">
        <v>0</v>
      </c>
      <c r="E5" s="14">
        <v>0</v>
      </c>
      <c r="F5" s="15">
        <f t="shared" si="1"/>
        <v>0</v>
      </c>
      <c r="G5" s="14">
        <v>885139.15931173146</v>
      </c>
      <c r="H5" s="15">
        <f t="shared" si="2"/>
        <v>0.64078993165527398</v>
      </c>
      <c r="I5" s="14">
        <v>1381325.0108740942</v>
      </c>
      <c r="J5" s="15">
        <f t="shared" si="3"/>
        <v>8.2491409824196213E-2</v>
      </c>
    </row>
    <row r="6" spans="1:10" x14ac:dyDescent="0.2">
      <c r="A6" s="13" t="s">
        <v>13</v>
      </c>
      <c r="B6" s="14">
        <v>1385067.8811555193</v>
      </c>
      <c r="C6" s="15">
        <f t="shared" si="0"/>
        <v>0.35511600586028441</v>
      </c>
      <c r="D6" s="14">
        <v>419874.09847954276</v>
      </c>
      <c r="E6" s="14">
        <v>419874.09847954276</v>
      </c>
      <c r="F6" s="15">
        <f t="shared" si="1"/>
        <v>0.21530210157187399</v>
      </c>
      <c r="G6" s="14">
        <v>1675508.4798718221</v>
      </c>
      <c r="H6" s="15">
        <f t="shared" si="2"/>
        <v>0.42958174631898055</v>
      </c>
      <c r="I6" s="14">
        <v>3900325.1284045344</v>
      </c>
      <c r="J6" s="15">
        <f t="shared" si="3"/>
        <v>0.2329236899947478</v>
      </c>
    </row>
    <row r="7" spans="1:10" x14ac:dyDescent="0.2">
      <c r="A7" s="13" t="s">
        <v>14</v>
      </c>
      <c r="B7" s="14">
        <v>389171.03974923689</v>
      </c>
      <c r="C7" s="15">
        <f t="shared" si="0"/>
        <v>0.15858109445494556</v>
      </c>
      <c r="D7" s="14">
        <v>530900.41674325184</v>
      </c>
      <c r="E7" s="14">
        <v>530900.41674325184</v>
      </c>
      <c r="F7" s="15">
        <f t="shared" si="1"/>
        <v>0.43266718504018215</v>
      </c>
      <c r="G7" s="14">
        <v>1003109.7266299035</v>
      </c>
      <c r="H7" s="15">
        <f t="shared" si="2"/>
        <v>0.40875147958047225</v>
      </c>
      <c r="I7" s="14">
        <v>2454082.1911139237</v>
      </c>
      <c r="J7" s="15">
        <f t="shared" si="3"/>
        <v>0.14655544363258638</v>
      </c>
    </row>
    <row r="8" spans="1:10" x14ac:dyDescent="0.2">
      <c r="A8" s="13" t="s">
        <v>15</v>
      </c>
      <c r="B8" s="14">
        <v>1033286.0197979696</v>
      </c>
      <c r="C8" s="15">
        <f t="shared" si="0"/>
        <v>0.3334190661867123</v>
      </c>
      <c r="D8" s="14">
        <v>0</v>
      </c>
      <c r="E8" s="14">
        <v>0</v>
      </c>
      <c r="F8" s="15">
        <f t="shared" si="1"/>
        <v>0</v>
      </c>
      <c r="G8" s="14">
        <v>2065774.6321536594</v>
      </c>
      <c r="H8" s="15">
        <f t="shared" si="2"/>
        <v>0.66658082622616122</v>
      </c>
      <c r="I8" s="14">
        <v>3099060.9853706951</v>
      </c>
      <c r="J8" s="15">
        <f t="shared" si="3"/>
        <v>0.1850729609627644</v>
      </c>
    </row>
    <row r="9" spans="1:10" x14ac:dyDescent="0.2">
      <c r="A9" s="13" t="s">
        <v>16</v>
      </c>
      <c r="B9" s="14">
        <v>536031.88729741087</v>
      </c>
      <c r="C9" s="15">
        <f t="shared" si="0"/>
        <v>0.36794840383474042</v>
      </c>
      <c r="D9" s="14">
        <v>183562.58388806129</v>
      </c>
      <c r="E9" s="14">
        <v>183562.58388806129</v>
      </c>
      <c r="F9" s="15">
        <f t="shared" si="1"/>
        <v>0.25200575318728441</v>
      </c>
      <c r="G9" s="14">
        <v>553654.96965540224</v>
      </c>
      <c r="H9" s="15">
        <f t="shared" si="2"/>
        <v>0.38004541742280207</v>
      </c>
      <c r="I9" s="14">
        <v>1456812.6446830928</v>
      </c>
      <c r="J9" s="15">
        <f t="shared" si="3"/>
        <v>8.6999459188521047E-2</v>
      </c>
    </row>
    <row r="10" spans="1:10" s="3" customFormat="1" x14ac:dyDescent="0.2">
      <c r="A10" s="7" t="s">
        <v>17</v>
      </c>
      <c r="B10" s="16">
        <v>4479076.838484236</v>
      </c>
      <c r="C10" s="17">
        <f>SUM(B10/I10)</f>
        <v>0.2674861891363714</v>
      </c>
      <c r="D10" s="16">
        <f>SUM(D3:D9)</f>
        <v>1134337.099110856</v>
      </c>
      <c r="E10" s="16">
        <f>SUM(E3:E9)</f>
        <v>1134337.099110856</v>
      </c>
      <c r="F10" s="17">
        <f>SUM(D10+E10)/I10</f>
        <v>0.13548305545026079</v>
      </c>
      <c r="G10" s="16">
        <f>SUM(G3:G9)</f>
        <v>9997323.1252347883</v>
      </c>
      <c r="H10" s="17">
        <f>SUM(G10/I10)</f>
        <v>0.5970305848200026</v>
      </c>
      <c r="I10" s="16">
        <v>16745077.018539775</v>
      </c>
      <c r="J10" s="17">
        <f>SUM(J3:J9)</f>
        <v>1</v>
      </c>
    </row>
  </sheetData>
  <pageMargins left="0.2" right="0.2" top="0.25" bottom="0.25" header="0.3" footer="0.3"/>
  <pageSetup paperSize="5" scale="7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43ED3-C741-4000-B84F-714274E89F0B}">
  <sheetPr>
    <pageSetUpPr fitToPage="1"/>
  </sheetPr>
  <dimension ref="A1:Q10"/>
  <sheetViews>
    <sheetView tabSelected="1" workbookViewId="0">
      <selection activeCell="P14" sqref="P14"/>
    </sheetView>
  </sheetViews>
  <sheetFormatPr defaultRowHeight="12.75" x14ac:dyDescent="0.2"/>
  <cols>
    <col min="1" max="1" width="18" style="1" customWidth="1"/>
    <col min="2" max="2" width="12.85546875" style="6" customWidth="1"/>
    <col min="3" max="3" width="13" style="6" customWidth="1"/>
    <col min="4" max="4" width="14.5703125" style="6" customWidth="1"/>
    <col min="5" max="5" width="12.7109375" style="6" customWidth="1"/>
    <col min="6" max="6" width="15.42578125" style="6" customWidth="1"/>
    <col min="7" max="7" width="15.5703125" style="6" customWidth="1"/>
    <col min="8" max="16" width="9.140625" style="1"/>
    <col min="17" max="17" width="12.28515625" style="1" bestFit="1" customWidth="1"/>
    <col min="18" max="16384" width="9.140625" style="1"/>
  </cols>
  <sheetData>
    <row r="1" spans="1:17" ht="15.75" x14ac:dyDescent="0.25">
      <c r="A1" s="18" t="s">
        <v>20</v>
      </c>
    </row>
    <row r="2" spans="1:17" s="3" customFormat="1" x14ac:dyDescent="0.2">
      <c r="A2" s="7" t="s">
        <v>0</v>
      </c>
      <c r="B2" s="8" t="s">
        <v>1</v>
      </c>
      <c r="C2" s="8" t="s">
        <v>18</v>
      </c>
      <c r="D2" s="12" t="s">
        <v>6</v>
      </c>
      <c r="E2" s="12" t="s">
        <v>19</v>
      </c>
      <c r="F2" s="11" t="s">
        <v>8</v>
      </c>
      <c r="G2" s="11" t="s">
        <v>9</v>
      </c>
    </row>
    <row r="3" spans="1:17" ht="15" x14ac:dyDescent="0.25">
      <c r="A3" s="13" t="s">
        <v>10</v>
      </c>
      <c r="B3" s="14">
        <v>555041.00870294136</v>
      </c>
      <c r="C3" s="15">
        <f>SUM(B3/F3)</f>
        <v>0.24410610341706157</v>
      </c>
      <c r="D3" s="14">
        <v>1718728.4748672398</v>
      </c>
      <c r="E3" s="45">
        <f>SUM(D3/F3)</f>
        <v>0.75589389658293837</v>
      </c>
      <c r="F3" s="14">
        <v>2273769.4835701813</v>
      </c>
      <c r="G3" s="15">
        <f>SUM(F3/$F$10)</f>
        <v>0.13578736418726339</v>
      </c>
      <c r="Q3" s="2"/>
    </row>
    <row r="4" spans="1:17" ht="15" x14ac:dyDescent="0.25">
      <c r="A4" s="13" t="s">
        <v>11</v>
      </c>
      <c r="B4" s="14">
        <v>84293.609000055818</v>
      </c>
      <c r="C4" s="15">
        <f t="shared" ref="C4:C9" si="0">SUM(B4/F4)</f>
        <v>3.8672092051920424E-2</v>
      </c>
      <c r="D4" s="14">
        <v>2095407.6827450299</v>
      </c>
      <c r="E4" s="45">
        <f t="shared" ref="E4:E9" si="1">SUM(D4/F4)</f>
        <v>0.96132790794807954</v>
      </c>
      <c r="F4" s="14">
        <v>2179701.2917450857</v>
      </c>
      <c r="G4" s="15">
        <f t="shared" ref="G4:G9" si="2">SUM(F4/$F$10)</f>
        <v>0.13016970069318942</v>
      </c>
      <c r="Q4" s="2"/>
    </row>
    <row r="5" spans="1:17" ht="15" x14ac:dyDescent="0.25">
      <c r="A5" s="13" t="s">
        <v>12</v>
      </c>
      <c r="B5" s="14">
        <v>496185.39278110256</v>
      </c>
      <c r="C5" s="15">
        <f t="shared" si="0"/>
        <v>0.35920985551826762</v>
      </c>
      <c r="D5" s="14">
        <v>885139.15931173146</v>
      </c>
      <c r="E5" s="45">
        <f t="shared" si="1"/>
        <v>0.64079014448173244</v>
      </c>
      <c r="F5" s="14">
        <v>1381324.5520928339</v>
      </c>
      <c r="G5" s="15">
        <f t="shared" si="2"/>
        <v>8.2491396498702615E-2</v>
      </c>
      <c r="Q5" s="2"/>
    </row>
    <row r="6" spans="1:17" ht="15" x14ac:dyDescent="0.25">
      <c r="A6" s="13" t="s">
        <v>13</v>
      </c>
      <c r="B6" s="14">
        <v>2224816.0781146046</v>
      </c>
      <c r="C6" s="15">
        <f t="shared" si="0"/>
        <v>0.57041819085516909</v>
      </c>
      <c r="D6" s="14">
        <v>1675508.4798718221</v>
      </c>
      <c r="E6" s="45">
        <f t="shared" si="1"/>
        <v>0.42958180914483091</v>
      </c>
      <c r="F6" s="14">
        <v>3900324.5579864266</v>
      </c>
      <c r="G6" s="15">
        <f t="shared" si="2"/>
        <v>0.23292369566516047</v>
      </c>
      <c r="Q6" s="2"/>
    </row>
    <row r="7" spans="1:17" ht="15" x14ac:dyDescent="0.25">
      <c r="A7" s="13" t="s">
        <v>14</v>
      </c>
      <c r="B7" s="14">
        <v>1450971.8732357407</v>
      </c>
      <c r="C7" s="15">
        <f t="shared" si="0"/>
        <v>0.59124842194129912</v>
      </c>
      <c r="D7" s="14">
        <v>1003109.7266299035</v>
      </c>
      <c r="E7" s="45">
        <f t="shared" si="1"/>
        <v>0.40875157805870094</v>
      </c>
      <c r="F7" s="14">
        <v>2454081.5998656442</v>
      </c>
      <c r="G7" s="15">
        <f t="shared" si="2"/>
        <v>0.14655543332518861</v>
      </c>
      <c r="Q7" s="2"/>
    </row>
    <row r="8" spans="1:17" ht="15" x14ac:dyDescent="0.25">
      <c r="A8" s="13" t="s">
        <v>15</v>
      </c>
      <c r="B8" s="14">
        <v>1033286.0197979696</v>
      </c>
      <c r="C8" s="15">
        <f t="shared" si="0"/>
        <v>0.33341910205831543</v>
      </c>
      <c r="D8" s="14">
        <v>2065774.6321536594</v>
      </c>
      <c r="E8" s="45">
        <f t="shared" si="1"/>
        <v>0.66658089794168462</v>
      </c>
      <c r="F8" s="14">
        <v>3099060.6519516287</v>
      </c>
      <c r="G8" s="15">
        <f t="shared" si="2"/>
        <v>0.18507297262351752</v>
      </c>
      <c r="Q8" s="2"/>
    </row>
    <row r="9" spans="1:17" ht="15" x14ac:dyDescent="0.25">
      <c r="A9" s="13" t="s">
        <v>16</v>
      </c>
      <c r="B9" s="14">
        <v>903157.05507353344</v>
      </c>
      <c r="C9" s="15">
        <f t="shared" si="0"/>
        <v>0.61995442084683572</v>
      </c>
      <c r="D9" s="14">
        <v>553654.96965540224</v>
      </c>
      <c r="E9" s="45">
        <f t="shared" si="1"/>
        <v>0.38004557915316428</v>
      </c>
      <c r="F9" s="14">
        <v>1456812.0247289357</v>
      </c>
      <c r="G9" s="15">
        <f t="shared" si="2"/>
        <v>8.6999437006977848E-2</v>
      </c>
      <c r="Q9" s="2"/>
    </row>
    <row r="10" spans="1:17" s="3" customFormat="1" x14ac:dyDescent="0.2">
      <c r="A10" s="7" t="s">
        <v>17</v>
      </c>
      <c r="B10" s="16">
        <f>SUM(B3:B9)</f>
        <v>6747751.0367059484</v>
      </c>
      <c r="C10" s="17">
        <f>SUM(B10/F10)</f>
        <v>0.40296931333052338</v>
      </c>
      <c r="D10" s="16">
        <f>SUM(D3:D9)</f>
        <v>9997323.1252347883</v>
      </c>
      <c r="E10" s="17">
        <f>SUM(D10/F10)</f>
        <v>0.59703068666947656</v>
      </c>
      <c r="F10" s="16">
        <f>SUM(F3:F9)</f>
        <v>16745074.161940739</v>
      </c>
      <c r="G10" s="17">
        <f>SUM(G3:G9)</f>
        <v>0.99999999999999989</v>
      </c>
    </row>
  </sheetData>
  <pageMargins left="0.45" right="0.45" top="0.5" bottom="0.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Rates</vt:lpstr>
      <vt:lpstr>With Cost Share</vt:lpstr>
      <vt:lpstr>Without Cost Share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Sandi Neubarth</dc:creator>
  <cp:lastModifiedBy>Charlie Mopps</cp:lastModifiedBy>
  <cp:lastPrinted>2023-11-21T14:36:53Z</cp:lastPrinted>
  <dcterms:created xsi:type="dcterms:W3CDTF">2023-11-15T23:56:57Z</dcterms:created>
  <dcterms:modified xsi:type="dcterms:W3CDTF">2023-11-21T14:55:14Z</dcterms:modified>
</cp:coreProperties>
</file>