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K:\SAR_Civil\148800019-LBK_Grant_Applications\BCA\EXCEL BACKUP\"/>
    </mc:Choice>
  </mc:AlternateContent>
  <xr:revisionPtr revIDLastSave="0" documentId="13_ncr:1_{84F67EEA-0F06-408C-A210-C794389F5090}" xr6:coauthVersionLast="47" xr6:coauthVersionMax="47" xr10:uidLastSave="{00000000-0000-0000-0000-000000000000}"/>
  <bookViews>
    <workbookView xWindow="-28920" yWindow="-120" windowWidth="29040" windowHeight="15840" activeTab="1" xr2:uid="{00000000-000D-0000-FFFF-FFFF00000000}"/>
  </bookViews>
  <sheets>
    <sheet name="READ ME" sheetId="3" r:id="rId1"/>
    <sheet name="STRUCTURE DAMAGE" sheetId="2" r:id="rId2"/>
    <sheet name="ROAD CLOSURES"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18" i="1" l="1"/>
  <c r="W19" i="1" s="1"/>
  <c r="V18" i="1"/>
  <c r="V19" i="1" s="1"/>
  <c r="U18" i="1"/>
  <c r="T18" i="1"/>
  <c r="S18" i="1"/>
  <c r="R18" i="1"/>
  <c r="Q18" i="1"/>
  <c r="U9" i="1"/>
  <c r="T9" i="1"/>
  <c r="S9" i="1"/>
  <c r="R9" i="1"/>
  <c r="Q9" i="1"/>
  <c r="AA15" i="1"/>
  <c r="AA18" i="1" s="1"/>
  <c r="AA19" i="1" s="1"/>
  <c r="Z15" i="1"/>
  <c r="Z18" i="1" s="1"/>
  <c r="Y15" i="1"/>
  <c r="Y18" i="1" s="1"/>
  <c r="Y19" i="1" s="1"/>
  <c r="X18" i="1"/>
  <c r="X19" i="1" s="1"/>
  <c r="AA6" i="1"/>
  <c r="AA9" i="1" s="1"/>
  <c r="AA10" i="1" s="1"/>
  <c r="Z6" i="1"/>
  <c r="Z9" i="1" s="1"/>
  <c r="Z10" i="1" s="1"/>
  <c r="Y6" i="1"/>
  <c r="Y9" i="1" s="1"/>
  <c r="Y10" i="1" s="1"/>
  <c r="X6" i="1"/>
  <c r="X9" i="1" s="1"/>
  <c r="X10" i="1" s="1"/>
  <c r="W6" i="1"/>
  <c r="W9" i="1" s="1"/>
  <c r="W10" i="1" s="1"/>
  <c r="V6" i="1"/>
  <c r="O15" i="1"/>
  <c r="N15" i="1"/>
  <c r="M15" i="1"/>
  <c r="L15" i="1"/>
  <c r="K15" i="1"/>
  <c r="J15" i="1"/>
  <c r="O6" i="1"/>
  <c r="N6" i="1"/>
  <c r="M6" i="1"/>
  <c r="L6" i="1"/>
  <c r="K6" i="1"/>
  <c r="J6" i="1"/>
  <c r="AH9" i="1"/>
  <c r="AG9" i="1"/>
  <c r="AF9" i="1"/>
  <c r="AE9" i="1"/>
  <c r="AD9" i="1"/>
  <c r="AH18" i="1"/>
  <c r="AG18" i="1"/>
  <c r="AF18" i="1"/>
  <c r="AE18" i="1"/>
  <c r="AD18" i="1"/>
  <c r="AN24" i="2"/>
  <c r="AM24" i="2"/>
  <c r="AL24" i="2"/>
  <c r="AK24" i="2"/>
  <c r="AJ24" i="2"/>
  <c r="AI24" i="2"/>
  <c r="AN23" i="2"/>
  <c r="AM23" i="2"/>
  <c r="AL23" i="2"/>
  <c r="AK23" i="2"/>
  <c r="AJ23" i="2"/>
  <c r="AI23" i="2"/>
  <c r="AN22" i="2"/>
  <c r="AM22" i="2"/>
  <c r="AL22" i="2"/>
  <c r="AK22" i="2"/>
  <c r="AJ22" i="2"/>
  <c r="AI22" i="2"/>
  <c r="AN21" i="2"/>
  <c r="AM21" i="2"/>
  <c r="AL21" i="2"/>
  <c r="AK21" i="2"/>
  <c r="AJ21" i="2"/>
  <c r="AI21" i="2"/>
  <c r="AN20" i="2"/>
  <c r="AM20" i="2"/>
  <c r="AL20" i="2"/>
  <c r="AK20" i="2"/>
  <c r="AJ20" i="2"/>
  <c r="AI20" i="2"/>
  <c r="AN19" i="2"/>
  <c r="AM19" i="2"/>
  <c r="AL19" i="2"/>
  <c r="AK19" i="2"/>
  <c r="AJ19" i="2"/>
  <c r="AI19" i="2"/>
  <c r="AN11" i="2"/>
  <c r="AM11" i="2"/>
  <c r="AL11" i="2"/>
  <c r="AK11" i="2"/>
  <c r="AJ11" i="2"/>
  <c r="AI11" i="2"/>
  <c r="AN10" i="2"/>
  <c r="AM10" i="2"/>
  <c r="AL10" i="2"/>
  <c r="AK10" i="2"/>
  <c r="AJ10" i="2"/>
  <c r="AI10" i="2"/>
  <c r="AN9" i="2"/>
  <c r="AM9" i="2"/>
  <c r="AL9" i="2"/>
  <c r="AK9" i="2"/>
  <c r="AJ9" i="2"/>
  <c r="AI9" i="2"/>
  <c r="AN8" i="2"/>
  <c r="AM8" i="2"/>
  <c r="AL8" i="2"/>
  <c r="AK8" i="2"/>
  <c r="AJ8" i="2"/>
  <c r="AI8" i="2"/>
  <c r="AN7" i="2"/>
  <c r="AM7" i="2"/>
  <c r="AL7" i="2"/>
  <c r="AK7" i="2"/>
  <c r="AJ7" i="2"/>
  <c r="AI7" i="2"/>
  <c r="AN6" i="2"/>
  <c r="AM6" i="2"/>
  <c r="AL6" i="2"/>
  <c r="AK6" i="2"/>
  <c r="AJ6" i="2"/>
  <c r="AI6" i="2"/>
  <c r="AN26" i="2" l="1"/>
  <c r="AM26" i="2"/>
  <c r="AL26" i="2"/>
  <c r="AK26" i="2"/>
  <c r="AJ26" i="2"/>
  <c r="AI26" i="2"/>
  <c r="AN13" i="2"/>
  <c r="AM13" i="2"/>
  <c r="AL13" i="2"/>
  <c r="AK13" i="2"/>
  <c r="AJ13" i="2"/>
  <c r="AI13" i="2"/>
  <c r="AH24" i="2"/>
  <c r="AG24" i="2"/>
  <c r="AF24" i="2"/>
  <c r="AE24" i="2"/>
  <c r="AD24" i="2"/>
  <c r="AC24" i="2"/>
  <c r="AH23" i="2"/>
  <c r="AG23" i="2"/>
  <c r="AF23" i="2"/>
  <c r="AE23" i="2"/>
  <c r="AD23" i="2"/>
  <c r="AC23" i="2"/>
  <c r="AH22" i="2"/>
  <c r="AG22" i="2"/>
  <c r="AF22" i="2"/>
  <c r="AE22" i="2"/>
  <c r="AD22" i="2"/>
  <c r="AC22" i="2"/>
  <c r="AH21" i="2"/>
  <c r="AG21" i="2"/>
  <c r="AF21" i="2"/>
  <c r="AE21" i="2"/>
  <c r="AD21" i="2"/>
  <c r="AC21" i="2"/>
  <c r="AH20" i="2"/>
  <c r="AG20" i="2"/>
  <c r="AF20" i="2"/>
  <c r="AE20" i="2"/>
  <c r="AD20" i="2"/>
  <c r="AC20" i="2"/>
  <c r="AH19" i="2"/>
  <c r="AG19" i="2"/>
  <c r="AF19" i="2"/>
  <c r="AE19" i="2"/>
  <c r="AD19" i="2"/>
  <c r="AC19" i="2"/>
  <c r="AZ26" i="2"/>
  <c r="AY26" i="2"/>
  <c r="AX26" i="2"/>
  <c r="AW26" i="2"/>
  <c r="AV26" i="2"/>
  <c r="AU26" i="2"/>
  <c r="AT26" i="2"/>
  <c r="AS26" i="2"/>
  <c r="AR26" i="2"/>
  <c r="AQ26" i="2"/>
  <c r="AP26" i="2"/>
  <c r="AO26" i="2"/>
  <c r="BF24" i="2"/>
  <c r="BE24" i="2"/>
  <c r="BD24" i="2"/>
  <c r="BC24" i="2"/>
  <c r="BB24" i="2"/>
  <c r="BA24" i="2"/>
  <c r="BF23" i="2"/>
  <c r="BE23" i="2"/>
  <c r="BD23" i="2"/>
  <c r="BC23" i="2"/>
  <c r="BB23" i="2"/>
  <c r="BA23" i="2"/>
  <c r="BF22" i="2"/>
  <c r="BE22" i="2"/>
  <c r="BD22" i="2"/>
  <c r="BC22" i="2"/>
  <c r="BB22" i="2"/>
  <c r="BA22" i="2"/>
  <c r="BF21" i="2"/>
  <c r="BE21" i="2"/>
  <c r="BD21" i="2"/>
  <c r="BC21" i="2"/>
  <c r="BB21" i="2"/>
  <c r="BA21" i="2"/>
  <c r="BF20" i="2"/>
  <c r="BE20" i="2"/>
  <c r="BD20" i="2"/>
  <c r="BC20" i="2"/>
  <c r="BB20" i="2"/>
  <c r="BA20" i="2"/>
  <c r="BF19" i="2"/>
  <c r="BE19" i="2"/>
  <c r="BD19" i="2"/>
  <c r="BC19" i="2"/>
  <c r="BB19" i="2"/>
  <c r="BA19" i="2"/>
  <c r="BA26" i="2" s="1"/>
  <c r="BA6" i="2"/>
  <c r="BF11" i="2"/>
  <c r="BE10" i="2"/>
  <c r="BD9" i="2"/>
  <c r="BC8" i="2"/>
  <c r="BB7" i="2"/>
  <c r="AZ13" i="2"/>
  <c r="AY13" i="2"/>
  <c r="AX13" i="2"/>
  <c r="AW13" i="2"/>
  <c r="AV13" i="2"/>
  <c r="AU13" i="2"/>
  <c r="BF10" i="2"/>
  <c r="BF9" i="2"/>
  <c r="BF8" i="2"/>
  <c r="BF7" i="2"/>
  <c r="BF6" i="2"/>
  <c r="BE11" i="2"/>
  <c r="BE9" i="2"/>
  <c r="BE8" i="2"/>
  <c r="BE7" i="2"/>
  <c r="BE6" i="2"/>
  <c r="BD11" i="2"/>
  <c r="BD10" i="2"/>
  <c r="BD8" i="2"/>
  <c r="BD7" i="2"/>
  <c r="BD6" i="2"/>
  <c r="BC11" i="2"/>
  <c r="BC10" i="2"/>
  <c r="BC9" i="2"/>
  <c r="BC7" i="2"/>
  <c r="BC6" i="2"/>
  <c r="BB11" i="2"/>
  <c r="BB10" i="2"/>
  <c r="BB9" i="2"/>
  <c r="BB8" i="2"/>
  <c r="BB6" i="2"/>
  <c r="BA11" i="2"/>
  <c r="BA10" i="2"/>
  <c r="BA9" i="2"/>
  <c r="BA8" i="2"/>
  <c r="BA7" i="2"/>
  <c r="AT13" i="2"/>
  <c r="AS13" i="2"/>
  <c r="AR13" i="2"/>
  <c r="AQ13" i="2"/>
  <c r="AP13" i="2"/>
  <c r="AO13" i="2"/>
  <c r="AH11" i="2"/>
  <c r="AH10" i="2"/>
  <c r="AH9" i="2"/>
  <c r="AH8" i="2"/>
  <c r="AH7" i="2"/>
  <c r="AH6" i="2"/>
  <c r="AG11" i="2"/>
  <c r="AG10" i="2"/>
  <c r="AG9" i="2"/>
  <c r="AG8" i="2"/>
  <c r="AG7" i="2"/>
  <c r="AG6" i="2"/>
  <c r="AF11" i="2"/>
  <c r="AF10" i="2"/>
  <c r="AF9" i="2"/>
  <c r="AF8" i="2"/>
  <c r="AF7" i="2"/>
  <c r="AF6" i="2"/>
  <c r="AE11" i="2"/>
  <c r="AE10" i="2"/>
  <c r="AE9" i="2"/>
  <c r="AE8" i="2"/>
  <c r="AE7" i="2"/>
  <c r="AE6" i="2"/>
  <c r="AD11" i="2"/>
  <c r="AD10" i="2"/>
  <c r="AD9" i="2"/>
  <c r="AD8" i="2"/>
  <c r="AD7" i="2"/>
  <c r="AD6" i="2"/>
  <c r="AC11" i="2"/>
  <c r="AC10" i="2"/>
  <c r="AC9" i="2"/>
  <c r="AC8" i="2"/>
  <c r="AC7" i="2"/>
  <c r="AC6" i="2"/>
  <c r="P24" i="2"/>
  <c r="O23" i="2"/>
  <c r="N22" i="2"/>
  <c r="M21" i="2"/>
  <c r="L20" i="2"/>
  <c r="K19" i="2"/>
  <c r="P11" i="2"/>
  <c r="O10" i="2"/>
  <c r="N9" i="2"/>
  <c r="M8" i="2"/>
  <c r="L7" i="2"/>
  <c r="K6" i="2"/>
  <c r="BF26" i="2" l="1"/>
  <c r="BC26" i="2"/>
  <c r="BD26" i="2"/>
  <c r="BB26" i="2"/>
  <c r="BE26" i="2"/>
  <c r="BA13" i="2"/>
  <c r="BF13" i="2"/>
  <c r="BE13" i="2"/>
  <c r="BD13" i="2"/>
  <c r="BC13" i="2"/>
  <c r="BB13" i="2"/>
  <c r="AE26" i="2"/>
  <c r="AF26" i="2"/>
  <c r="AC26" i="2"/>
  <c r="AD26" i="2"/>
  <c r="AG26" i="2"/>
  <c r="AH26" i="2"/>
  <c r="AC13" i="2"/>
  <c r="AD13" i="2"/>
  <c r="AF13" i="2"/>
  <c r="AH13" i="2"/>
  <c r="AE13" i="2"/>
  <c r="AG13" i="2"/>
  <c r="Z19" i="1"/>
  <c r="V9" i="1"/>
  <c r="V10" i="1" s="1"/>
  <c r="P18" i="1" l="1"/>
  <c r="P9" i="1"/>
  <c r="AC9" i="1" l="1"/>
  <c r="AC18" i="1"/>
</calcChain>
</file>

<file path=xl/sharedStrings.xml><?xml version="1.0" encoding="utf-8"?>
<sst xmlns="http://schemas.openxmlformats.org/spreadsheetml/2006/main" count="328" uniqueCount="91">
  <si>
    <t>PROPERTY ADDRESS</t>
  </si>
  <si>
    <t>BUILDING REPLACEMENT VALUE (BRV)</t>
  </si>
  <si>
    <t>25-YEAR</t>
  </si>
  <si>
    <t>50-YEAR</t>
  </si>
  <si>
    <t>DIFFERENCE</t>
  </si>
  <si>
    <t xml:space="preserve">NODE </t>
  </si>
  <si>
    <t>H&amp;H water elevation</t>
  </si>
  <si>
    <t>DDF BUILDING DAMAGE %</t>
  </si>
  <si>
    <t>100-YEAR</t>
  </si>
  <si>
    <t>DDF CONTENT DAMAGE %</t>
  </si>
  <si>
    <t>DDF BUILDING DAMAGE $</t>
  </si>
  <si>
    <t>DDF CONTENT DAMAGE $</t>
  </si>
  <si>
    <t>DISPLACEMENT (DAYS)</t>
  </si>
  <si>
    <t xml:space="preserve">DIFFERENCE </t>
  </si>
  <si>
    <t>25-yr</t>
  </si>
  <si>
    <t>50-yr</t>
  </si>
  <si>
    <t>TOTALS FOR BCA PURPOSES</t>
  </si>
  <si>
    <r>
      <t xml:space="preserve">DAMAGES </t>
    </r>
    <r>
      <rPr>
        <u/>
        <sz val="20"/>
        <color theme="1"/>
        <rFont val="Calibri"/>
        <family val="2"/>
        <scheme val="minor"/>
      </rPr>
      <t>AFTER</t>
    </r>
    <r>
      <rPr>
        <sz val="20"/>
        <color theme="1"/>
        <rFont val="Calibri"/>
        <family val="2"/>
        <scheme val="minor"/>
      </rPr>
      <t xml:space="preserve"> MITIGATION</t>
    </r>
  </si>
  <si>
    <r>
      <t xml:space="preserve">DAMAGES </t>
    </r>
    <r>
      <rPr>
        <u/>
        <sz val="20"/>
        <color theme="1"/>
        <rFont val="Calibri"/>
        <family val="2"/>
        <scheme val="minor"/>
      </rPr>
      <t>BEFORE</t>
    </r>
    <r>
      <rPr>
        <sz val="20"/>
        <color theme="1"/>
        <rFont val="Calibri"/>
        <family val="2"/>
        <scheme val="minor"/>
      </rPr>
      <t xml:space="preserve"> MITIGATION</t>
    </r>
  </si>
  <si>
    <t>NODE</t>
  </si>
  <si>
    <t>BUILDING REPLACEMENT VALUE</t>
  </si>
  <si>
    <t>FINISH FLOOR ELEVATION</t>
  </si>
  <si>
    <t>DDF</t>
  </si>
  <si>
    <t>Refers to the node on your H&amp;H that provides the information for the specific property that will benefit from the project.</t>
  </si>
  <si>
    <t>Include all addresses for properties that will benefit from the project.</t>
  </si>
  <si>
    <t xml:space="preserve">USACE Depth Damage Function </t>
  </si>
  <si>
    <t>REFERENCE INFO</t>
  </si>
  <si>
    <r>
      <t xml:space="preserve">H&amp;H </t>
    </r>
    <r>
      <rPr>
        <u/>
        <sz val="11"/>
        <color theme="1"/>
        <rFont val="Calibri"/>
        <family val="2"/>
        <scheme val="minor"/>
      </rPr>
      <t>AFTER</t>
    </r>
    <r>
      <rPr>
        <sz val="11"/>
        <color theme="1"/>
        <rFont val="Calibri"/>
        <family val="2"/>
        <scheme val="minor"/>
      </rPr>
      <t xml:space="preserve"> MITIGATION RESULTS</t>
    </r>
  </si>
  <si>
    <r>
      <t xml:space="preserve">H&amp;H </t>
    </r>
    <r>
      <rPr>
        <u/>
        <sz val="11"/>
        <color theme="1"/>
        <rFont val="Calibri"/>
        <family val="2"/>
        <scheme val="minor"/>
      </rPr>
      <t>BEFORE</t>
    </r>
    <r>
      <rPr>
        <sz val="11"/>
        <color theme="1"/>
        <rFont val="Calibri"/>
        <family val="2"/>
        <scheme val="minor"/>
      </rPr>
      <t xml:space="preserve"> MITIGATION RESULTS</t>
    </r>
  </si>
  <si>
    <t>ROAD NAME</t>
  </si>
  <si>
    <t>ROAD ELEVATION</t>
  </si>
  <si>
    <t>FLOOD DURATION (HRS)</t>
  </si>
  <si>
    <t>ROAD DAMAGE (FDOT STANDARDS)</t>
  </si>
  <si>
    <t>First floor elevation for heated areas (not garage elevation).  If survey or elevation certificate is not available, it can be an estimated number (by observation).</t>
  </si>
  <si>
    <t>H&amp;H BEFORE MITIGTION RESULTS</t>
  </si>
  <si>
    <t>Percentage of damage obtain from DDF table.  Each value under difference should be match with a percentage on the table.</t>
  </si>
  <si>
    <t>Building replacement value (BRV) can be obtain from property appraiser, RS Means or building construction calculator</t>
  </si>
  <si>
    <t>Days of displacement based on DDF using "difference" value.</t>
  </si>
  <si>
    <t>DISPLACEMENT $</t>
  </si>
  <si>
    <t>Using your H&amp;H, please enter the water elevation under each scenario before mitigation (existing conditions) (The amount of scenarios and the recurrence intervals are determine by the engineer running the H&amp;H, it is not match this sample)</t>
  </si>
  <si>
    <t>H&amp;H AFTER MITIGTION RESULTS</t>
  </si>
  <si>
    <t>Using your H&amp;H, please enter the water elevation under each scenario after mitigation (proposed conditions) (The amount of scenarios and the recurrence intervals are determine by the engineer running the H&amp;H, it is not match this sample)</t>
  </si>
  <si>
    <t>Name of affected road</t>
  </si>
  <si>
    <t>FLOOD DURATION</t>
  </si>
  <si>
    <t>Using H&amp;H information determine the amount of hours the water could stand on the road under each scenario</t>
  </si>
  <si>
    <t>ROAD DAMAGE</t>
  </si>
  <si>
    <t>Using FDOT estimate cost or any other credible source with road cost estimates (support documentation will be required)</t>
  </si>
  <si>
    <t>READ ME</t>
  </si>
  <si>
    <t>Road  current elevation, after mitigation value could be different - depending on project</t>
  </si>
  <si>
    <t>Using your H&amp;H, please enter the water elevation under each scenario before mitigation (existing conditions) (The amount of scenarios and the recurrence intervals are determine by the engineer running the H&amp;H, specifics may not match this sample)</t>
  </si>
  <si>
    <t>Using your H&amp;H, please enter the water elevation under each scenario after mitigation (proposed conditions) (The amount of scenarios and the recurrence intervals are determine by the engineer running the H&amp;H, specifics may not match this sample)</t>
  </si>
  <si>
    <t>For Road Closures tab</t>
  </si>
  <si>
    <t>this value is auto calculated</t>
  </si>
  <si>
    <t>only use if you are not using flooding/closure time</t>
  </si>
  <si>
    <t>ROAD CLOSURE DURATION (HRS)              [only if applicable]</t>
  </si>
  <si>
    <t>BRV * DDF Percentage = Damage $  (this value is auto calculated)</t>
  </si>
  <si>
    <t>BRV * DDF Percentage = Damage $ (this value is auto calculated)</t>
  </si>
  <si>
    <t>For Structure Damage tab</t>
  </si>
  <si>
    <t>Result from subtracting the peak stage elevation from the finish floor elevation, it refers to the amount of water affecting the structure under each scenario. (this value is auto calculated)</t>
  </si>
  <si>
    <t>Using the info from H&amp;H (in terms of flood duration) please enter the estimated time that roads will be closed. Local specifics may factor into this value, but it is expected to be different than the flood duration impute. Weather.gov identifies that 6" of water could impact driving conditions and some organizations have used this value as a guide.</t>
  </si>
  <si>
    <t>Result from subtracting the peak stage elevation from the road elevation, it refers to the amount of water affecting the structure under each scenario.  (this value is auto calculated)</t>
  </si>
  <si>
    <t>This document is been provided to assist the sub-applicant/sub-recipient in providing the expected damages of drainage projects with finalized designs and studies. The information provided will be included as part of our technical review and is necassary for BCA purposes. It is recommended that the sub applicant utilize its own qualified staff and/or consultant services for assistance in completing the form. Final damages can be expected to be signed and sealed (S&amp;S), but please confirm with your FDEM representative for each project</t>
  </si>
  <si>
    <t>Please populate the following fields - Feel free to contact your FDEM engineering team member for assistance, instructions are provided below the tables</t>
  </si>
  <si>
    <t>DISPLACEMENT ($)</t>
  </si>
  <si>
    <t>https://www.gsa.gov/travel/plan-book/per-diem-rates</t>
  </si>
  <si>
    <t>https://www.census.gov/data.html</t>
  </si>
  <si>
    <t>Displacement ($) = Displacement (Days) x [(Per Diem + Lodging) x (Household size)]</t>
  </si>
  <si>
    <t>Displacement cost is the Per Diem and Lodging cost (per federal rate for project location) for each structure multiplied by the number of individuals in the structure (household size per census data). Websites to look up project location values are below</t>
  </si>
  <si>
    <t>10-yr</t>
  </si>
  <si>
    <t>5-yr</t>
  </si>
  <si>
    <t>2-yr</t>
  </si>
  <si>
    <t>100-yr</t>
  </si>
  <si>
    <t>DISPLACEMENT (STRUCTURES)</t>
  </si>
  <si>
    <t>POST PEAK STAGE</t>
  </si>
  <si>
    <t>NONE</t>
  </si>
  <si>
    <t>SEE FEMA BCA REPORT</t>
  </si>
  <si>
    <t>HOURS</t>
  </si>
  <si>
    <t>For Property Address Data</t>
  </si>
  <si>
    <t>Multiple (10)</t>
  </si>
  <si>
    <t>Multiple (14)</t>
  </si>
  <si>
    <t>Multiple (25)</t>
  </si>
  <si>
    <t>Multiple (29)</t>
  </si>
  <si>
    <t>Multiple (37)</t>
  </si>
  <si>
    <t>Multiple (75)</t>
  </si>
  <si>
    <t>Buttonwood Drive</t>
  </si>
  <si>
    <r>
      <rPr>
        <b/>
        <sz val="11"/>
        <color theme="1"/>
        <rFont val="Calibri"/>
        <family val="2"/>
        <scheme val="minor"/>
      </rPr>
      <t>See file:</t>
    </r>
    <r>
      <rPr>
        <sz val="11"/>
        <color theme="1"/>
        <rFont val="Calibri"/>
        <family val="2"/>
        <scheme val="minor"/>
      </rPr>
      <t xml:space="preserve"> </t>
    </r>
    <r>
      <rPr>
        <b/>
        <i/>
        <sz val="11"/>
        <color rgb="FFFF0000"/>
        <rFont val="Calibri"/>
        <family val="2"/>
        <scheme val="minor"/>
      </rPr>
      <t>APPLICATION_DATA-Preliminary-LBK_Buttonwood-PRE_POST-DATA_SUMMARY_TABLE-30Apr2023.xlsx</t>
    </r>
  </si>
  <si>
    <t>TOWN OF LONGBOAT KEY, FLORIDA - STRUCTURE DAMAGE</t>
  </si>
  <si>
    <t>TOWN OF LONGBOAT KEY, FLORIDA - ROAD CLOSURES</t>
  </si>
  <si>
    <t>Multiple (13)</t>
  </si>
  <si>
    <t>Multiple (18)</t>
  </si>
  <si>
    <t>Multiple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</si>
</sst>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0_);_(&quot;$&quot;* \(#,##0\);_(&quot;$&quot;* &quot;-&quot;_);_(@_)"/>
    <numFmt numFmtId="164" formatCode="&quot;$&quot;#,##0"/>
    <numFmt numFmtId="165" formatCode="0.0"/>
  </numFmts>
  <fonts count="15" x14ac:knownFonts="1">
    <font>
      <sz val="11"/>
      <color theme="1"/>
      <name val="Calibri"/>
      <family val="2"/>
      <scheme val="minor"/>
    </font>
    <font>
      <sz val="11"/>
      <color rgb="FFFF0000"/>
      <name val="Calibri"/>
      <family val="2"/>
      <scheme val="minor"/>
    </font>
    <font>
      <b/>
      <sz val="11"/>
      <color theme="1"/>
      <name val="Calibri"/>
      <family val="2"/>
      <scheme val="minor"/>
    </font>
    <font>
      <sz val="11"/>
      <color theme="9" tint="-0.249977111117893"/>
      <name val="Calibri"/>
      <family val="2"/>
      <scheme val="minor"/>
    </font>
    <font>
      <sz val="20"/>
      <color theme="1"/>
      <name val="Calibri"/>
      <family val="2"/>
      <scheme val="minor"/>
    </font>
    <font>
      <u/>
      <sz val="20"/>
      <color theme="1"/>
      <name val="Calibri"/>
      <family val="2"/>
      <scheme val="minor"/>
    </font>
    <font>
      <u/>
      <sz val="11"/>
      <color theme="1"/>
      <name val="Calibri"/>
      <family val="2"/>
      <scheme val="minor"/>
    </font>
    <font>
      <b/>
      <sz val="11"/>
      <name val="Calibri"/>
      <family val="2"/>
      <scheme val="minor"/>
    </font>
    <font>
      <b/>
      <sz val="14"/>
      <color theme="1"/>
      <name val="Calibri"/>
      <family val="2"/>
      <scheme val="minor"/>
    </font>
    <font>
      <sz val="12"/>
      <color theme="1"/>
      <name val="Arial"/>
      <family val="2"/>
    </font>
    <font>
      <i/>
      <sz val="12"/>
      <color theme="1"/>
      <name val="Arial"/>
      <family val="2"/>
    </font>
    <font>
      <sz val="12"/>
      <color theme="1"/>
      <name val="Verdana"/>
      <family val="2"/>
    </font>
    <font>
      <u/>
      <sz val="11"/>
      <color theme="10"/>
      <name val="Calibri"/>
      <family val="2"/>
      <scheme val="minor"/>
    </font>
    <font>
      <b/>
      <i/>
      <sz val="11"/>
      <color rgb="FFFF0000"/>
      <name val="Calibri"/>
      <family val="2"/>
      <scheme val="minor"/>
    </font>
    <font>
      <b/>
      <sz val="24"/>
      <color theme="1"/>
      <name val="Calibri"/>
      <family val="2"/>
      <scheme val="minor"/>
    </font>
  </fonts>
  <fills count="15">
    <fill>
      <patternFill patternType="none"/>
    </fill>
    <fill>
      <patternFill patternType="gray125"/>
    </fill>
    <fill>
      <patternFill patternType="solid">
        <fgColor theme="4" tint="0.59999389629810485"/>
        <bgColor indexed="64"/>
      </patternFill>
    </fill>
    <fill>
      <patternFill patternType="solid">
        <fgColor rgb="FFFFFF99"/>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rgb="FF00B050"/>
        <bgColor indexed="64"/>
      </patternFill>
    </fill>
    <fill>
      <patternFill patternType="solid">
        <fgColor theme="0"/>
        <bgColor indexed="64"/>
      </patternFill>
    </fill>
    <fill>
      <patternFill patternType="solid">
        <fgColor theme="7" tint="0.59999389629810485"/>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2" fillId="0" borderId="0" applyNumberFormat="0" applyFill="0" applyBorder="0" applyAlignment="0" applyProtection="0"/>
  </cellStyleXfs>
  <cellXfs count="122">
    <xf numFmtId="0" fontId="0" fillId="0" borderId="0" xfId="0"/>
    <xf numFmtId="0" fontId="0" fillId="0" borderId="1" xfId="0" applyBorder="1"/>
    <xf numFmtId="42" fontId="0" fillId="0" borderId="1" xfId="0" applyNumberFormat="1" applyBorder="1"/>
    <xf numFmtId="0" fontId="0" fillId="0" borderId="0" xfId="0" applyAlignment="1">
      <alignment wrapText="1"/>
    </xf>
    <xf numFmtId="2" fontId="0" fillId="0" borderId="1" xfId="0" applyNumberFormat="1" applyBorder="1"/>
    <xf numFmtId="2" fontId="3" fillId="0" borderId="1" xfId="0" applyNumberFormat="1" applyFont="1" applyBorder="1"/>
    <xf numFmtId="2" fontId="1" fillId="0" borderId="1" xfId="0" applyNumberFormat="1" applyFont="1" applyBorder="1"/>
    <xf numFmtId="2" fontId="0" fillId="2" borderId="1" xfId="0" applyNumberFormat="1" applyFill="1" applyBorder="1"/>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2" fontId="0" fillId="3" borderId="1" xfId="0" applyNumberFormat="1" applyFill="1" applyBorder="1"/>
    <xf numFmtId="0" fontId="0" fillId="4" borderId="1" xfId="0" applyFill="1" applyBorder="1" applyAlignment="1">
      <alignment horizontal="center" vertical="center" wrapText="1"/>
    </xf>
    <xf numFmtId="164" fontId="0" fillId="4" borderId="1" xfId="0" applyNumberFormat="1" applyFill="1" applyBorder="1"/>
    <xf numFmtId="164" fontId="0" fillId="2" borderId="1" xfId="0" applyNumberFormat="1" applyFill="1" applyBorder="1"/>
    <xf numFmtId="2" fontId="2" fillId="2" borderId="1" xfId="0" applyNumberFormat="1" applyFont="1" applyFill="1" applyBorder="1"/>
    <xf numFmtId="0" fontId="0" fillId="6" borderId="1" xfId="0" applyFill="1" applyBorder="1" applyAlignment="1">
      <alignment horizontal="center" vertical="center" wrapText="1"/>
    </xf>
    <xf numFmtId="2" fontId="0" fillId="6" borderId="1" xfId="0" applyNumberFormat="1" applyFill="1" applyBorder="1"/>
    <xf numFmtId="2" fontId="2" fillId="6" borderId="1" xfId="0" applyNumberFormat="1" applyFont="1" applyFill="1" applyBorder="1"/>
    <xf numFmtId="164" fontId="0" fillId="3" borderId="1" xfId="0" applyNumberFormat="1" applyFill="1" applyBorder="1"/>
    <xf numFmtId="0" fontId="0" fillId="6" borderId="2" xfId="0" applyFill="1" applyBorder="1" applyAlignment="1">
      <alignment horizontal="center" vertical="center" wrapText="1"/>
    </xf>
    <xf numFmtId="2" fontId="0" fillId="6" borderId="2" xfId="0" applyNumberFormat="1" applyFill="1" applyBorder="1"/>
    <xf numFmtId="0" fontId="0" fillId="3" borderId="4" xfId="0" applyFill="1" applyBorder="1" applyAlignment="1">
      <alignment horizontal="center" vertical="center" wrapText="1"/>
    </xf>
    <xf numFmtId="164" fontId="0" fillId="3" borderId="4" xfId="0" applyNumberFormat="1" applyFill="1" applyBorder="1"/>
    <xf numFmtId="0" fontId="8" fillId="0" borderId="0" xfId="0" applyFont="1"/>
    <xf numFmtId="0" fontId="0" fillId="0" borderId="0" xfId="0" applyAlignment="1">
      <alignment horizontal="left" wrapText="1"/>
    </xf>
    <xf numFmtId="0" fontId="9" fillId="0" borderId="0" xfId="0" applyFont="1" applyAlignment="1">
      <alignment vertical="center"/>
    </xf>
    <xf numFmtId="0" fontId="0" fillId="0" borderId="0" xfId="0" applyAlignment="1">
      <alignment horizontal="left" vertical="center" indent="1"/>
    </xf>
    <xf numFmtId="0" fontId="10" fillId="0" borderId="0" xfId="0" applyFont="1" applyAlignment="1">
      <alignment horizontal="left" vertical="center" indent="10"/>
    </xf>
    <xf numFmtId="0" fontId="11" fillId="0" borderId="0" xfId="0" applyFont="1" applyAlignment="1">
      <alignment horizontal="left" vertical="center" indent="1"/>
    </xf>
    <xf numFmtId="0" fontId="0" fillId="7" borderId="1" xfId="0" applyFill="1" applyBorder="1" applyAlignment="1">
      <alignment horizontal="center" vertical="center" wrapText="1"/>
    </xf>
    <xf numFmtId="2" fontId="0" fillId="7" borderId="1" xfId="0" applyNumberFormat="1" applyFill="1" applyBorder="1"/>
    <xf numFmtId="0" fontId="0" fillId="8" borderId="1" xfId="0" applyFill="1" applyBorder="1" applyAlignment="1">
      <alignment horizontal="center" vertical="center" wrapText="1"/>
    </xf>
    <xf numFmtId="164" fontId="0" fillId="8" borderId="1" xfId="0" applyNumberFormat="1" applyFill="1" applyBorder="1"/>
    <xf numFmtId="0" fontId="2" fillId="0" borderId="2" xfId="0" applyFont="1" applyBorder="1" applyAlignment="1">
      <alignment horizontal="left"/>
    </xf>
    <xf numFmtId="0" fontId="2" fillId="0" borderId="4" xfId="0" applyFont="1" applyBorder="1" applyAlignment="1">
      <alignment horizontal="left"/>
    </xf>
    <xf numFmtId="0" fontId="2" fillId="9" borderId="2" xfId="0" applyFont="1" applyFill="1" applyBorder="1" applyAlignment="1">
      <alignment horizontal="left"/>
    </xf>
    <xf numFmtId="0" fontId="2" fillId="9" borderId="4" xfId="0" applyFont="1" applyFill="1" applyBorder="1" applyAlignment="1">
      <alignment horizontal="left"/>
    </xf>
    <xf numFmtId="0" fontId="12" fillId="0" borderId="0" xfId="1"/>
    <xf numFmtId="0" fontId="1" fillId="0" borderId="0" xfId="0" applyFont="1"/>
    <xf numFmtId="0" fontId="0" fillId="0" borderId="3" xfId="0" applyFill="1" applyBorder="1"/>
    <xf numFmtId="42" fontId="0" fillId="0" borderId="3" xfId="0" applyNumberFormat="1" applyFill="1" applyBorder="1"/>
    <xf numFmtId="2" fontId="0" fillId="0" borderId="3" xfId="0" applyNumberFormat="1" applyFill="1" applyBorder="1"/>
    <xf numFmtId="2" fontId="3" fillId="0" borderId="3" xfId="0" applyNumberFormat="1" applyFont="1" applyFill="1" applyBorder="1"/>
    <xf numFmtId="164" fontId="0" fillId="0" borderId="3" xfId="0" applyNumberFormat="1" applyFill="1" applyBorder="1"/>
    <xf numFmtId="0" fontId="0" fillId="13" borderId="1" xfId="0" applyFill="1" applyBorder="1" applyAlignment="1">
      <alignment horizontal="center" vertical="center" wrapText="1"/>
    </xf>
    <xf numFmtId="2" fontId="0" fillId="13" borderId="1" xfId="0" applyNumberFormat="1" applyFill="1" applyBorder="1"/>
    <xf numFmtId="2" fontId="2" fillId="6" borderId="1" xfId="0" applyNumberFormat="1" applyFont="1" applyFill="1" applyBorder="1" applyAlignment="1">
      <alignment horizontal="right"/>
    </xf>
    <xf numFmtId="165" fontId="2" fillId="6" borderId="1" xfId="0" applyNumberFormat="1" applyFont="1" applyFill="1" applyBorder="1"/>
    <xf numFmtId="0" fontId="2" fillId="14" borderId="8" xfId="0" applyFont="1" applyFill="1" applyBorder="1"/>
    <xf numFmtId="0" fontId="0" fillId="14" borderId="9" xfId="0" applyFill="1" applyBorder="1"/>
    <xf numFmtId="0" fontId="0" fillId="14" borderId="10" xfId="0" applyFill="1" applyBorder="1"/>
    <xf numFmtId="0" fontId="0" fillId="0" borderId="0" xfId="0" applyAlignment="1">
      <alignment vertical="center"/>
    </xf>
    <xf numFmtId="0" fontId="10" fillId="0" borderId="0" xfId="0" applyFont="1" applyAlignment="1">
      <alignment horizontal="left" vertical="center" wrapText="1"/>
    </xf>
    <xf numFmtId="0" fontId="9" fillId="10" borderId="0" xfId="0" applyFont="1" applyFill="1" applyAlignment="1">
      <alignment horizontal="left" vertical="center"/>
    </xf>
    <xf numFmtId="0" fontId="2" fillId="5" borderId="1" xfId="0" applyFont="1" applyFill="1" applyBorder="1"/>
    <xf numFmtId="0" fontId="2" fillId="0" borderId="1" xfId="0" applyFont="1" applyBorder="1"/>
    <xf numFmtId="0" fontId="7" fillId="12" borderId="1" xfId="0" applyFont="1" applyFill="1" applyBorder="1"/>
    <xf numFmtId="0" fontId="9" fillId="11" borderId="0" xfId="0" applyFont="1" applyFill="1" applyAlignment="1">
      <alignment horizontal="left" vertical="center"/>
    </xf>
    <xf numFmtId="0" fontId="0" fillId="0" borderId="0" xfId="0" applyAlignment="1">
      <alignment horizontal="left" wrapText="1"/>
    </xf>
    <xf numFmtId="0" fontId="2" fillId="0" borderId="2" xfId="0" applyFont="1" applyBorder="1" applyAlignment="1">
      <alignment horizontal="left" wrapText="1"/>
    </xf>
    <xf numFmtId="0" fontId="2" fillId="0" borderId="4" xfId="0" applyFont="1" applyBorder="1" applyAlignment="1">
      <alignment horizontal="left" wrapText="1"/>
    </xf>
    <xf numFmtId="0" fontId="2" fillId="0" borderId="2" xfId="0" applyFont="1" applyBorder="1"/>
    <xf numFmtId="0" fontId="2" fillId="0" borderId="4" xfId="0" applyFont="1" applyBorder="1"/>
    <xf numFmtId="0" fontId="7" fillId="0" borderId="1" xfId="0" applyFont="1" applyBorder="1"/>
    <xf numFmtId="0" fontId="2" fillId="0" borderId="1" xfId="0" applyFont="1" applyBorder="1" applyAlignment="1">
      <alignment horizontal="left"/>
    </xf>
    <xf numFmtId="0" fontId="14" fillId="0" borderId="0" xfId="0" applyFont="1" applyAlignment="1">
      <alignment horizontal="center"/>
    </xf>
    <xf numFmtId="0" fontId="0" fillId="0" borderId="0" xfId="0" applyAlignment="1">
      <alignment horizontal="center"/>
    </xf>
    <xf numFmtId="0" fontId="0" fillId="0" borderId="1" xfId="0" applyBorder="1" applyAlignment="1">
      <alignment horizontal="center" vertical="center"/>
    </xf>
    <xf numFmtId="0" fontId="2" fillId="3" borderId="1" xfId="0" applyFont="1" applyFill="1" applyBorder="1" applyAlignment="1">
      <alignment horizontal="center"/>
    </xf>
    <xf numFmtId="0" fontId="2" fillId="0" borderId="1" xfId="0" applyFont="1" applyBorder="1" applyAlignment="1">
      <alignment horizontal="right"/>
    </xf>
    <xf numFmtId="0" fontId="4" fillId="0" borderId="0" xfId="0" applyFont="1" applyAlignment="1">
      <alignment horizontal="center"/>
    </xf>
    <xf numFmtId="0" fontId="2" fillId="0" borderId="1" xfId="0" applyFont="1" applyBorder="1" applyAlignment="1">
      <alignment horizontal="center"/>
    </xf>
    <xf numFmtId="0" fontId="2" fillId="7" borderId="1" xfId="0" applyFont="1" applyFill="1" applyBorder="1" applyAlignment="1">
      <alignment horizontal="center"/>
    </xf>
    <xf numFmtId="0" fontId="2" fillId="6" borderId="1" xfId="0" applyFont="1" applyFill="1" applyBorder="1" applyAlignment="1">
      <alignment horizontal="center"/>
    </xf>
    <xf numFmtId="0" fontId="2" fillId="2" borderId="1" xfId="0" applyFont="1" applyFill="1" applyBorder="1" applyAlignment="1">
      <alignment horizontal="center"/>
    </xf>
    <xf numFmtId="0" fontId="2" fillId="8" borderId="1" xfId="0" applyFont="1" applyFill="1" applyBorder="1" applyAlignment="1">
      <alignment horizontal="center"/>
    </xf>
    <xf numFmtId="0" fontId="2" fillId="4" borderId="1" xfId="0" applyFont="1" applyFill="1" applyBorder="1" applyAlignment="1">
      <alignment horizontal="center"/>
    </xf>
    <xf numFmtId="0" fontId="2" fillId="13" borderId="1" xfId="0" applyFont="1" applyFill="1" applyBorder="1" applyAlignment="1">
      <alignment horizontal="center"/>
    </xf>
    <xf numFmtId="0" fontId="0" fillId="14" borderId="5" xfId="0" applyFill="1" applyBorder="1" applyAlignment="1">
      <alignment horizontal="left" vertical="center" wrapText="1"/>
    </xf>
    <xf numFmtId="0" fontId="0" fillId="14" borderId="6" xfId="0" applyFill="1" applyBorder="1" applyAlignment="1">
      <alignment horizontal="left" vertical="center" wrapText="1"/>
    </xf>
    <xf numFmtId="0" fontId="0" fillId="14" borderId="7" xfId="0" applyFill="1" applyBorder="1" applyAlignment="1">
      <alignment horizontal="left" vertical="center" wrapText="1"/>
    </xf>
    <xf numFmtId="0" fontId="8" fillId="5" borderId="1" xfId="0" applyFont="1" applyFill="1" applyBorder="1" applyAlignment="1">
      <alignment horizontal="center"/>
    </xf>
    <xf numFmtId="0" fontId="0" fillId="5" borderId="1" xfId="0" applyFill="1" applyBorder="1" applyAlignment="1">
      <alignment horizontal="left"/>
    </xf>
    <xf numFmtId="0" fontId="7" fillId="5" borderId="1" xfId="0" applyFont="1" applyFill="1" applyBorder="1"/>
    <xf numFmtId="0" fontId="0" fillId="0" borderId="0" xfId="0" applyAlignment="1">
      <alignment horizontal="left"/>
    </xf>
    <xf numFmtId="0" fontId="2" fillId="5" borderId="2" xfId="0" applyFont="1" applyFill="1" applyBorder="1"/>
    <xf numFmtId="0" fontId="2" fillId="5" borderId="4" xfId="0" applyFont="1" applyFill="1" applyBorder="1"/>
    <xf numFmtId="0" fontId="0" fillId="5" borderId="2" xfId="0" applyFill="1" applyBorder="1" applyAlignment="1">
      <alignment horizontal="left"/>
    </xf>
    <xf numFmtId="0" fontId="0" fillId="5" borderId="3" xfId="0" applyFill="1" applyBorder="1" applyAlignment="1">
      <alignment horizontal="left"/>
    </xf>
    <xf numFmtId="0" fontId="0" fillId="5" borderId="4" xfId="0" applyFill="1" applyBorder="1" applyAlignment="1">
      <alignment horizontal="left"/>
    </xf>
    <xf numFmtId="0" fontId="12" fillId="5" borderId="1" xfId="1" applyFill="1"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1" xfId="0" applyBorder="1" applyAlignment="1">
      <alignment horizontal="center"/>
    </xf>
    <xf numFmtId="0" fontId="2" fillId="3" borderId="4" xfId="0" applyFont="1" applyFill="1" applyBorder="1" applyAlignment="1">
      <alignment horizontal="center"/>
    </xf>
    <xf numFmtId="0" fontId="2" fillId="6" borderId="1" xfId="0" applyFont="1" applyFill="1" applyBorder="1" applyAlignment="1">
      <alignment horizontal="center" wrapText="1"/>
    </xf>
    <xf numFmtId="0" fontId="2" fillId="6" borderId="2" xfId="0" applyFont="1" applyFill="1" applyBorder="1" applyAlignment="1">
      <alignment horizontal="center" wrapText="1"/>
    </xf>
    <xf numFmtId="0" fontId="1" fillId="0" borderId="1" xfId="0" applyFont="1" applyBorder="1" applyAlignment="1">
      <alignment horizontal="center" vertical="center"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164" fontId="0" fillId="3" borderId="2" xfId="0" applyNumberFormat="1" applyFill="1" applyBorder="1" applyAlignment="1">
      <alignment horizontal="center"/>
    </xf>
    <xf numFmtId="164" fontId="0" fillId="3" borderId="3" xfId="0" applyNumberFormat="1" applyFill="1" applyBorder="1" applyAlignment="1">
      <alignment horizontal="center"/>
    </xf>
    <xf numFmtId="164" fontId="0" fillId="3" borderId="4" xfId="0" applyNumberFormat="1" applyFill="1" applyBorder="1" applyAlignment="1">
      <alignment horizontal="center"/>
    </xf>
    <xf numFmtId="0" fontId="2" fillId="5" borderId="2" xfId="0" applyFont="1" applyFill="1" applyBorder="1" applyAlignment="1">
      <alignment horizontal="left"/>
    </xf>
    <xf numFmtId="0" fontId="2" fillId="5" borderId="4" xfId="0" applyFont="1" applyFill="1" applyBorder="1" applyAlignment="1">
      <alignment horizontal="left"/>
    </xf>
    <xf numFmtId="0" fontId="2" fillId="5" borderId="1" xfId="0" applyFont="1" applyFill="1" applyBorder="1" applyAlignment="1">
      <alignment horizontal="left"/>
    </xf>
    <xf numFmtId="0" fontId="0" fillId="5" borderId="2" xfId="0" applyFill="1" applyBorder="1" applyAlignment="1">
      <alignment horizontal="left" wrapText="1"/>
    </xf>
    <xf numFmtId="0" fontId="0" fillId="5" borderId="3" xfId="0" applyFill="1" applyBorder="1" applyAlignment="1">
      <alignment horizontal="left" wrapText="1"/>
    </xf>
    <xf numFmtId="0" fontId="0" fillId="5" borderId="4" xfId="0" applyFill="1" applyBorder="1" applyAlignment="1">
      <alignment horizontal="left" wrapText="1"/>
    </xf>
    <xf numFmtId="0" fontId="2" fillId="3" borderId="4" xfId="0" applyFont="1" applyFill="1" applyBorder="1" applyAlignment="1">
      <alignment horizontal="center" wrapText="1"/>
    </xf>
    <xf numFmtId="0" fontId="2" fillId="3" borderId="1" xfId="0" applyFont="1" applyFill="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0" fontId="2" fillId="2" borderId="4" xfId="0" applyFont="1" applyFill="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5" borderId="2" xfId="0" applyFont="1" applyFill="1" applyBorder="1" applyAlignment="1">
      <alignment horizontal="left" wrapText="1"/>
    </xf>
    <xf numFmtId="0" fontId="2" fillId="5" borderId="4" xfId="0" applyFont="1" applyFill="1" applyBorder="1" applyAlignment="1">
      <alignment horizontal="left" wrapText="1"/>
    </xf>
  </cellXfs>
  <cellStyles count="2">
    <cellStyle name="Hyperlink" xfId="1" builtinId="8"/>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2">
    <wetp:webextensionref xmlns:r="http://schemas.openxmlformats.org/officeDocument/2006/relationships" r:id="rId1"/>
  </wetp:taskpane>
</wetp:taskpanes>
</file>

<file path=xl/webextensions/webextension1.xml><?xml version="1.0" encoding="utf-8"?>
<we:webextension xmlns:we="http://schemas.microsoft.com/office/webextensions/webextension/2010/11" id="{239052F7-AB1D-44CE-BFCF-B1512ADEF8FA}">
  <we:reference id="f4c77554-b580-40d0-9fb3-a47e0a5d1d60" version="6.0.0.2" store="EXCatalog" storeType="EXCatalog"/>
  <we:alternateReferences>
    <we:reference id="WA200000176" version="6.0.0.2" store="en-US" storeType="OMEX"/>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ensus.gov/data.html" TargetMode="External"/><Relationship Id="rId1" Type="http://schemas.openxmlformats.org/officeDocument/2006/relationships/hyperlink" Target="https://www.gsa.gov/travel/plan-book/per-diem-rate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83BA7-6D03-4F5B-9AFB-884E59A525BE}">
  <dimension ref="A1:K42"/>
  <sheetViews>
    <sheetView topLeftCell="A13" workbookViewId="0">
      <selection activeCell="E37" sqref="E37"/>
    </sheetView>
  </sheetViews>
  <sheetFormatPr defaultRowHeight="15" x14ac:dyDescent="0.25"/>
  <cols>
    <col min="3" max="3" width="12.42578125" customWidth="1"/>
    <col min="4" max="4" width="22.7109375" customWidth="1"/>
  </cols>
  <sheetData>
    <row r="1" spans="1:11" x14ac:dyDescent="0.25">
      <c r="A1" t="s">
        <v>47</v>
      </c>
    </row>
    <row r="2" spans="1:11" ht="96" customHeight="1" x14ac:dyDescent="0.25">
      <c r="B2" s="53" t="s">
        <v>61</v>
      </c>
      <c r="C2" s="53"/>
      <c r="D2" s="53"/>
      <c r="E2" s="53"/>
      <c r="F2" s="53"/>
      <c r="G2" s="53"/>
      <c r="H2" s="53"/>
      <c r="I2" s="53"/>
      <c r="J2" s="53"/>
      <c r="K2" s="53"/>
    </row>
    <row r="3" spans="1:11" x14ac:dyDescent="0.25">
      <c r="B3" s="28"/>
    </row>
    <row r="4" spans="1:11" x14ac:dyDescent="0.25">
      <c r="B4" s="28"/>
    </row>
    <row r="5" spans="1:11" x14ac:dyDescent="0.25">
      <c r="B5" s="58" t="s">
        <v>57</v>
      </c>
      <c r="C5" s="58"/>
      <c r="D5" s="58"/>
    </row>
    <row r="7" spans="1:11" ht="28.5" customHeight="1" x14ac:dyDescent="0.25">
      <c r="B7" s="59" t="s">
        <v>62</v>
      </c>
      <c r="C7" s="59"/>
      <c r="D7" s="59"/>
      <c r="E7" s="59"/>
      <c r="F7" s="59"/>
      <c r="G7" s="59"/>
      <c r="H7" s="59"/>
      <c r="I7" s="59"/>
      <c r="J7" s="59"/>
      <c r="K7" s="59"/>
    </row>
    <row r="9" spans="1:11" x14ac:dyDescent="0.25">
      <c r="C9" s="56" t="s">
        <v>19</v>
      </c>
      <c r="D9" s="56"/>
    </row>
    <row r="10" spans="1:11" x14ac:dyDescent="0.25">
      <c r="C10" s="56" t="s">
        <v>0</v>
      </c>
      <c r="D10" s="56"/>
    </row>
    <row r="11" spans="1:11" x14ac:dyDescent="0.25">
      <c r="C11" s="56" t="s">
        <v>20</v>
      </c>
      <c r="D11" s="56"/>
    </row>
    <row r="12" spans="1:11" x14ac:dyDescent="0.25">
      <c r="A12" s="27"/>
      <c r="C12" s="56" t="s">
        <v>21</v>
      </c>
      <c r="D12" s="56"/>
    </row>
    <row r="13" spans="1:11" x14ac:dyDescent="0.25">
      <c r="A13" s="29"/>
      <c r="C13" s="56" t="s">
        <v>34</v>
      </c>
      <c r="D13" s="56"/>
    </row>
    <row r="14" spans="1:11" x14ac:dyDescent="0.25">
      <c r="C14" s="56" t="s">
        <v>40</v>
      </c>
      <c r="D14" s="56"/>
    </row>
    <row r="15" spans="1:11" x14ac:dyDescent="0.25">
      <c r="C15" s="55" t="s">
        <v>4</v>
      </c>
      <c r="D15" s="55"/>
      <c r="E15" t="s">
        <v>52</v>
      </c>
    </row>
    <row r="16" spans="1:11" x14ac:dyDescent="0.25">
      <c r="C16" s="62" t="s">
        <v>22</v>
      </c>
      <c r="D16" s="63"/>
    </row>
    <row r="17" spans="1:11" x14ac:dyDescent="0.25">
      <c r="C17" s="56" t="s">
        <v>7</v>
      </c>
      <c r="D17" s="56"/>
    </row>
    <row r="18" spans="1:11" x14ac:dyDescent="0.25">
      <c r="A18" s="27"/>
      <c r="C18" s="55" t="s">
        <v>10</v>
      </c>
      <c r="D18" s="55"/>
      <c r="E18" t="s">
        <v>52</v>
      </c>
    </row>
    <row r="19" spans="1:11" x14ac:dyDescent="0.25">
      <c r="A19" s="29"/>
      <c r="C19" s="56" t="s">
        <v>9</v>
      </c>
      <c r="D19" s="56"/>
    </row>
    <row r="20" spans="1:11" x14ac:dyDescent="0.25">
      <c r="C20" s="55" t="s">
        <v>11</v>
      </c>
      <c r="D20" s="55"/>
      <c r="E20" t="s">
        <v>52</v>
      </c>
    </row>
    <row r="21" spans="1:11" x14ac:dyDescent="0.25">
      <c r="C21" s="64" t="s">
        <v>12</v>
      </c>
      <c r="D21" s="64"/>
    </row>
    <row r="22" spans="1:11" x14ac:dyDescent="0.25">
      <c r="C22" s="57" t="s">
        <v>63</v>
      </c>
      <c r="D22" s="57"/>
    </row>
    <row r="24" spans="1:11" x14ac:dyDescent="0.25">
      <c r="B24" s="28"/>
    </row>
    <row r="25" spans="1:11" x14ac:dyDescent="0.25">
      <c r="B25" s="54" t="s">
        <v>51</v>
      </c>
      <c r="C25" s="54"/>
      <c r="D25" s="54"/>
    </row>
    <row r="27" spans="1:11" ht="29.25" customHeight="1" x14ac:dyDescent="0.25">
      <c r="B27" s="59" t="s">
        <v>62</v>
      </c>
      <c r="C27" s="59"/>
      <c r="D27" s="59"/>
      <c r="E27" s="59"/>
      <c r="F27" s="59"/>
      <c r="G27" s="59"/>
      <c r="H27" s="59"/>
      <c r="I27" s="59"/>
      <c r="J27" s="59"/>
      <c r="K27" s="59"/>
    </row>
    <row r="29" spans="1:11" x14ac:dyDescent="0.25">
      <c r="C29" s="65" t="s">
        <v>19</v>
      </c>
      <c r="D29" s="65"/>
    </row>
    <row r="30" spans="1:11" x14ac:dyDescent="0.25">
      <c r="C30" s="34" t="s">
        <v>29</v>
      </c>
      <c r="D30" s="35"/>
    </row>
    <row r="31" spans="1:11" x14ac:dyDescent="0.25">
      <c r="C31" s="34" t="s">
        <v>30</v>
      </c>
      <c r="D31" s="35"/>
    </row>
    <row r="32" spans="1:11" x14ac:dyDescent="0.25">
      <c r="C32" s="34" t="s">
        <v>34</v>
      </c>
      <c r="D32" s="35"/>
    </row>
    <row r="33" spans="2:5" x14ac:dyDescent="0.25">
      <c r="C33" s="34" t="s">
        <v>40</v>
      </c>
      <c r="D33" s="35"/>
    </row>
    <row r="34" spans="2:5" x14ac:dyDescent="0.25">
      <c r="C34" s="36" t="s">
        <v>4</v>
      </c>
      <c r="D34" s="37"/>
      <c r="E34" t="s">
        <v>52</v>
      </c>
    </row>
    <row r="35" spans="2:5" ht="15" customHeight="1" x14ac:dyDescent="0.25">
      <c r="C35" s="34" t="s">
        <v>43</v>
      </c>
      <c r="D35" s="35"/>
    </row>
    <row r="36" spans="2:5" ht="28.5" customHeight="1" x14ac:dyDescent="0.25">
      <c r="C36" s="60" t="s">
        <v>54</v>
      </c>
      <c r="D36" s="61"/>
    </row>
    <row r="37" spans="2:5" x14ac:dyDescent="0.25">
      <c r="C37" s="36" t="s">
        <v>45</v>
      </c>
      <c r="D37" s="37"/>
      <c r="E37" s="39" t="s">
        <v>53</v>
      </c>
    </row>
    <row r="42" spans="2:5" x14ac:dyDescent="0.25">
      <c r="B42" s="26"/>
    </row>
  </sheetData>
  <mergeCells count="21">
    <mergeCell ref="B27:K27"/>
    <mergeCell ref="C36:D36"/>
    <mergeCell ref="C16:D16"/>
    <mergeCell ref="C17:D17"/>
    <mergeCell ref="C18:D18"/>
    <mergeCell ref="C19:D19"/>
    <mergeCell ref="C20:D20"/>
    <mergeCell ref="C21:D21"/>
    <mergeCell ref="C29:D29"/>
    <mergeCell ref="B2:K2"/>
    <mergeCell ref="B25:D25"/>
    <mergeCell ref="C15:D15"/>
    <mergeCell ref="C14:D14"/>
    <mergeCell ref="C13:D13"/>
    <mergeCell ref="C12:D12"/>
    <mergeCell ref="C11:D11"/>
    <mergeCell ref="C10:D10"/>
    <mergeCell ref="C9:D9"/>
    <mergeCell ref="C22:D22"/>
    <mergeCell ref="B5:D5"/>
    <mergeCell ref="B7:K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BF50"/>
  <sheetViews>
    <sheetView tabSelected="1" topLeftCell="Y10" zoomScale="90" zoomScaleNormal="90" workbookViewId="0">
      <selection activeCell="BG24" sqref="BG24"/>
    </sheetView>
  </sheetViews>
  <sheetFormatPr defaultRowHeight="15" x14ac:dyDescent="0.25"/>
  <cols>
    <col min="1" max="1" width="24.5703125" bestFit="1" customWidth="1"/>
    <col min="2" max="2" width="18.7109375" bestFit="1" customWidth="1"/>
    <col min="3" max="3" width="15.140625" customWidth="1"/>
    <col min="4" max="4" width="9.5703125" customWidth="1"/>
    <col min="5" max="6" width="4.85546875" bestFit="1" customWidth="1"/>
    <col min="7" max="9" width="5.7109375" bestFit="1" customWidth="1"/>
    <col min="10" max="10" width="6.85546875" bestFit="1" customWidth="1"/>
    <col min="11" max="12" width="4.85546875" bestFit="1" customWidth="1"/>
    <col min="13" max="15" width="5.7109375" bestFit="1" customWidth="1"/>
    <col min="16" max="16" width="6.85546875" bestFit="1" customWidth="1"/>
    <col min="17" max="21" width="6" bestFit="1" customWidth="1"/>
    <col min="22" max="22" width="6.85546875" bestFit="1" customWidth="1"/>
    <col min="23" max="27" width="6" bestFit="1" customWidth="1"/>
    <col min="28" max="28" width="6.85546875" bestFit="1" customWidth="1"/>
    <col min="29" max="40" width="11" bestFit="1" customWidth="1"/>
    <col min="41" max="45" width="6" bestFit="1" customWidth="1"/>
    <col min="46" max="46" width="6.85546875" bestFit="1" customWidth="1"/>
    <col min="47" max="51" width="6" bestFit="1" customWidth="1"/>
    <col min="52" max="52" width="6.85546875" bestFit="1" customWidth="1"/>
    <col min="53" max="53" width="8.28515625" bestFit="1" customWidth="1"/>
    <col min="54" max="58" width="9.28515625" bestFit="1" customWidth="1"/>
  </cols>
  <sheetData>
    <row r="1" spans="1:58" ht="38.25" customHeight="1" x14ac:dyDescent="0.5">
      <c r="A1" s="66" t="s">
        <v>86</v>
      </c>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row>
    <row r="2" spans="1:58" ht="26.25" x14ac:dyDescent="0.4">
      <c r="A2" s="71" t="s">
        <v>18</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row>
    <row r="3" spans="1:58" s="52" customFormat="1" ht="36" customHeight="1" x14ac:dyDescent="0.25">
      <c r="A3" s="79" t="s">
        <v>85</v>
      </c>
      <c r="B3" s="80"/>
      <c r="C3" s="80"/>
      <c r="D3" s="81"/>
      <c r="E3" s="68" t="s">
        <v>28</v>
      </c>
      <c r="F3" s="68"/>
      <c r="G3" s="68"/>
      <c r="H3" s="68"/>
      <c r="I3" s="68"/>
      <c r="J3" s="68"/>
    </row>
    <row r="4" spans="1:58" x14ac:dyDescent="0.25">
      <c r="A4" s="49" t="s">
        <v>77</v>
      </c>
      <c r="B4" s="50"/>
      <c r="C4" s="50"/>
      <c r="D4" s="51"/>
      <c r="E4" s="72" t="s">
        <v>6</v>
      </c>
      <c r="F4" s="72"/>
      <c r="G4" s="72"/>
      <c r="H4" s="72"/>
      <c r="I4" s="72"/>
      <c r="J4" s="72"/>
      <c r="K4" s="72" t="s">
        <v>13</v>
      </c>
      <c r="L4" s="72"/>
      <c r="M4" s="72"/>
      <c r="N4" s="72"/>
      <c r="O4" s="72"/>
      <c r="P4" s="72"/>
      <c r="Q4" s="73" t="s">
        <v>7</v>
      </c>
      <c r="R4" s="73"/>
      <c r="S4" s="73"/>
      <c r="T4" s="73"/>
      <c r="U4" s="73"/>
      <c r="V4" s="73"/>
      <c r="W4" s="74" t="s">
        <v>9</v>
      </c>
      <c r="X4" s="74"/>
      <c r="Y4" s="74"/>
      <c r="Z4" s="74"/>
      <c r="AA4" s="74"/>
      <c r="AB4" s="74"/>
      <c r="AC4" s="75" t="s">
        <v>10</v>
      </c>
      <c r="AD4" s="75"/>
      <c r="AE4" s="75"/>
      <c r="AF4" s="75"/>
      <c r="AG4" s="75"/>
      <c r="AH4" s="75"/>
      <c r="AI4" s="76" t="s">
        <v>11</v>
      </c>
      <c r="AJ4" s="76"/>
      <c r="AK4" s="76"/>
      <c r="AL4" s="76"/>
      <c r="AM4" s="76"/>
      <c r="AN4" s="76"/>
      <c r="AO4" s="69" t="s">
        <v>12</v>
      </c>
      <c r="AP4" s="69"/>
      <c r="AQ4" s="69"/>
      <c r="AR4" s="69"/>
      <c r="AS4" s="69"/>
      <c r="AT4" s="69"/>
      <c r="AU4" s="78" t="s">
        <v>72</v>
      </c>
      <c r="AV4" s="78"/>
      <c r="AW4" s="78"/>
      <c r="AX4" s="78"/>
      <c r="AY4" s="78"/>
      <c r="AZ4" s="78"/>
      <c r="BA4" s="77" t="s">
        <v>63</v>
      </c>
      <c r="BB4" s="77"/>
      <c r="BC4" s="77"/>
      <c r="BD4" s="77"/>
      <c r="BE4" s="77"/>
      <c r="BF4" s="77"/>
    </row>
    <row r="5" spans="1:58" s="3" customFormat="1" ht="45.75" customHeight="1" x14ac:dyDescent="0.25">
      <c r="A5" s="8" t="s">
        <v>5</v>
      </c>
      <c r="B5" s="8" t="s">
        <v>0</v>
      </c>
      <c r="C5" s="8" t="s">
        <v>1</v>
      </c>
      <c r="D5" s="8" t="s">
        <v>73</v>
      </c>
      <c r="E5" s="8" t="s">
        <v>70</v>
      </c>
      <c r="F5" s="8" t="s">
        <v>69</v>
      </c>
      <c r="G5" s="8" t="s">
        <v>68</v>
      </c>
      <c r="H5" s="8" t="s">
        <v>14</v>
      </c>
      <c r="I5" s="8" t="s">
        <v>15</v>
      </c>
      <c r="J5" s="8" t="s">
        <v>71</v>
      </c>
      <c r="K5" s="8" t="s">
        <v>70</v>
      </c>
      <c r="L5" s="8" t="s">
        <v>69</v>
      </c>
      <c r="M5" s="8" t="s">
        <v>68</v>
      </c>
      <c r="N5" s="8" t="s">
        <v>14</v>
      </c>
      <c r="O5" s="8" t="s">
        <v>15</v>
      </c>
      <c r="P5" s="8" t="s">
        <v>71</v>
      </c>
      <c r="Q5" s="30" t="s">
        <v>70</v>
      </c>
      <c r="R5" s="30" t="s">
        <v>69</v>
      </c>
      <c r="S5" s="30" t="s">
        <v>68</v>
      </c>
      <c r="T5" s="30" t="s">
        <v>14</v>
      </c>
      <c r="U5" s="30" t="s">
        <v>15</v>
      </c>
      <c r="V5" s="30" t="s">
        <v>71</v>
      </c>
      <c r="W5" s="16" t="s">
        <v>70</v>
      </c>
      <c r="X5" s="16" t="s">
        <v>69</v>
      </c>
      <c r="Y5" s="16" t="s">
        <v>68</v>
      </c>
      <c r="Z5" s="16" t="s">
        <v>14</v>
      </c>
      <c r="AA5" s="16" t="s">
        <v>15</v>
      </c>
      <c r="AB5" s="16" t="s">
        <v>71</v>
      </c>
      <c r="AC5" s="9" t="s">
        <v>70</v>
      </c>
      <c r="AD5" s="9" t="s">
        <v>69</v>
      </c>
      <c r="AE5" s="9" t="s">
        <v>68</v>
      </c>
      <c r="AF5" s="9" t="s">
        <v>14</v>
      </c>
      <c r="AG5" s="9" t="s">
        <v>15</v>
      </c>
      <c r="AH5" s="9" t="s">
        <v>71</v>
      </c>
      <c r="AI5" s="32" t="s">
        <v>70</v>
      </c>
      <c r="AJ5" s="32" t="s">
        <v>69</v>
      </c>
      <c r="AK5" s="32" t="s">
        <v>68</v>
      </c>
      <c r="AL5" s="32" t="s">
        <v>14</v>
      </c>
      <c r="AM5" s="32" t="s">
        <v>15</v>
      </c>
      <c r="AN5" s="32" t="s">
        <v>71</v>
      </c>
      <c r="AO5" s="10" t="s">
        <v>70</v>
      </c>
      <c r="AP5" s="10" t="s">
        <v>69</v>
      </c>
      <c r="AQ5" s="10" t="s">
        <v>68</v>
      </c>
      <c r="AR5" s="10" t="s">
        <v>14</v>
      </c>
      <c r="AS5" s="10" t="s">
        <v>15</v>
      </c>
      <c r="AT5" s="10" t="s">
        <v>71</v>
      </c>
      <c r="AU5" s="45" t="s">
        <v>70</v>
      </c>
      <c r="AV5" s="45" t="s">
        <v>69</v>
      </c>
      <c r="AW5" s="45" t="s">
        <v>68</v>
      </c>
      <c r="AX5" s="45" t="s">
        <v>14</v>
      </c>
      <c r="AY5" s="45" t="s">
        <v>15</v>
      </c>
      <c r="AZ5" s="45" t="s">
        <v>71</v>
      </c>
      <c r="BA5" s="12" t="s">
        <v>70</v>
      </c>
      <c r="BB5" s="12" t="s">
        <v>69</v>
      </c>
      <c r="BC5" s="12" t="s">
        <v>68</v>
      </c>
      <c r="BD5" s="12" t="s">
        <v>14</v>
      </c>
      <c r="BE5" s="12" t="s">
        <v>15</v>
      </c>
      <c r="BF5" s="12" t="s">
        <v>71</v>
      </c>
    </row>
    <row r="6" spans="1:58" x14ac:dyDescent="0.25">
      <c r="A6" s="1"/>
      <c r="B6" s="1" t="s">
        <v>78</v>
      </c>
      <c r="C6" s="2">
        <v>9898400</v>
      </c>
      <c r="D6" s="4">
        <v>2.82</v>
      </c>
      <c r="E6" s="4">
        <v>3.57</v>
      </c>
      <c r="F6" s="4"/>
      <c r="G6" s="4"/>
      <c r="H6" s="4"/>
      <c r="I6" s="4"/>
      <c r="J6" s="4"/>
      <c r="K6" s="6">
        <f>SUM(E6)-$D6</f>
        <v>0.75</v>
      </c>
      <c r="L6" s="6"/>
      <c r="M6" s="6"/>
      <c r="N6" s="6"/>
      <c r="O6" s="6"/>
      <c r="P6" s="6"/>
      <c r="Q6" s="31">
        <v>20.83</v>
      </c>
      <c r="R6" s="31"/>
      <c r="S6" s="31"/>
      <c r="T6" s="31"/>
      <c r="U6" s="31"/>
      <c r="V6" s="31"/>
      <c r="W6" s="17">
        <v>12</v>
      </c>
      <c r="X6" s="17"/>
      <c r="Y6" s="17"/>
      <c r="Z6" s="17"/>
      <c r="AA6" s="17"/>
      <c r="AB6" s="17"/>
      <c r="AC6" s="14">
        <f t="shared" ref="AC6:AH6" si="0">SUM($C6)*Q6/100</f>
        <v>2061836.7199999997</v>
      </c>
      <c r="AD6" s="14">
        <f t="shared" si="0"/>
        <v>0</v>
      </c>
      <c r="AE6" s="14">
        <f t="shared" si="0"/>
        <v>0</v>
      </c>
      <c r="AF6" s="14">
        <f t="shared" si="0"/>
        <v>0</v>
      </c>
      <c r="AG6" s="14">
        <f t="shared" si="0"/>
        <v>0</v>
      </c>
      <c r="AH6" s="14">
        <f t="shared" si="0"/>
        <v>0</v>
      </c>
      <c r="AI6" s="33">
        <f t="shared" ref="AI6" si="1">SUM($C6)*W6/100</f>
        <v>1187808</v>
      </c>
      <c r="AJ6" s="33">
        <f t="shared" ref="AJ6" si="2">SUM($C6)*X6/100</f>
        <v>0</v>
      </c>
      <c r="AK6" s="33">
        <f t="shared" ref="AK6" si="3">SUM($C6)*Y6/100</f>
        <v>0</v>
      </c>
      <c r="AL6" s="33">
        <f t="shared" ref="AL6" si="4">SUM($C6)*Z6/100</f>
        <v>0</v>
      </c>
      <c r="AM6" s="33">
        <f t="shared" ref="AM6" si="5">SUM($C6)*AA6/100</f>
        <v>0</v>
      </c>
      <c r="AN6" s="33">
        <f t="shared" ref="AN6" si="6">SUM($C6)*AB6/100</f>
        <v>0</v>
      </c>
      <c r="AO6" s="11">
        <v>37.35</v>
      </c>
      <c r="AP6" s="11"/>
      <c r="AQ6" s="11"/>
      <c r="AR6" s="11"/>
      <c r="AS6" s="11"/>
      <c r="AT6" s="11"/>
      <c r="AU6" s="46">
        <v>10</v>
      </c>
      <c r="AV6" s="46"/>
      <c r="AW6" s="46"/>
      <c r="AX6" s="46"/>
      <c r="AY6" s="46"/>
      <c r="AZ6" s="46"/>
      <c r="BA6" s="13">
        <f>SUM(AO6)*223*AU6</f>
        <v>83290.500000000015</v>
      </c>
      <c r="BB6" s="13">
        <f>SUM(AP6)*223</f>
        <v>0</v>
      </c>
      <c r="BC6" s="13">
        <f>SUM(AQ6)*223</f>
        <v>0</v>
      </c>
      <c r="BD6" s="13">
        <f>SUM(AR6)*223</f>
        <v>0</v>
      </c>
      <c r="BE6" s="13">
        <f>SUM(AS6)*223</f>
        <v>0</v>
      </c>
      <c r="BF6" s="13">
        <f>SUM(AT6)*223</f>
        <v>0</v>
      </c>
    </row>
    <row r="7" spans="1:58" x14ac:dyDescent="0.25">
      <c r="A7" s="1"/>
      <c r="B7" s="1" t="s">
        <v>79</v>
      </c>
      <c r="C7" s="2">
        <v>13593100</v>
      </c>
      <c r="D7" s="4">
        <v>2.88</v>
      </c>
      <c r="E7" s="4"/>
      <c r="F7" s="4">
        <v>3.58</v>
      </c>
      <c r="G7" s="4"/>
      <c r="H7" s="4"/>
      <c r="I7" s="4"/>
      <c r="J7" s="4"/>
      <c r="K7" s="6"/>
      <c r="L7" s="6">
        <f t="shared" ref="L7" si="7">SUM(F7)-$D7</f>
        <v>0.70000000000000018</v>
      </c>
      <c r="M7" s="6"/>
      <c r="N7" s="6"/>
      <c r="O7" s="6"/>
      <c r="P7" s="6"/>
      <c r="Q7" s="31"/>
      <c r="R7" s="31">
        <v>20.329999999999998</v>
      </c>
      <c r="S7" s="31"/>
      <c r="T7" s="31"/>
      <c r="U7" s="31"/>
      <c r="V7" s="31"/>
      <c r="W7" s="17"/>
      <c r="X7" s="17">
        <v>11.74</v>
      </c>
      <c r="Y7" s="17"/>
      <c r="Z7" s="17"/>
      <c r="AA7" s="17"/>
      <c r="AB7" s="17"/>
      <c r="AC7" s="14">
        <f t="shared" ref="AC7:AH11" si="8">SUM($C7)*Q7/100</f>
        <v>0</v>
      </c>
      <c r="AD7" s="14">
        <f t="shared" si="8"/>
        <v>2763477.23</v>
      </c>
      <c r="AE7" s="14">
        <f t="shared" si="8"/>
        <v>0</v>
      </c>
      <c r="AF7" s="14">
        <f t="shared" si="8"/>
        <v>0</v>
      </c>
      <c r="AG7" s="14">
        <f t="shared" si="8"/>
        <v>0</v>
      </c>
      <c r="AH7" s="14">
        <f t="shared" si="8"/>
        <v>0</v>
      </c>
      <c r="AI7" s="33">
        <f t="shared" ref="AI7:AI11" si="9">SUM($C7)*W7/100</f>
        <v>0</v>
      </c>
      <c r="AJ7" s="33">
        <f t="shared" ref="AJ7:AJ11" si="10">SUM($C7)*X7/100</f>
        <v>1595829.94</v>
      </c>
      <c r="AK7" s="33">
        <f t="shared" ref="AK7:AK11" si="11">SUM($C7)*Y7/100</f>
        <v>0</v>
      </c>
      <c r="AL7" s="33">
        <f t="shared" ref="AL7:AL11" si="12">SUM($C7)*Z7/100</f>
        <v>0</v>
      </c>
      <c r="AM7" s="33">
        <f t="shared" ref="AM7:AM11" si="13">SUM($C7)*AA7/100</f>
        <v>0</v>
      </c>
      <c r="AN7" s="33">
        <f t="shared" ref="AN7:AN11" si="14">SUM($C7)*AB7/100</f>
        <v>0</v>
      </c>
      <c r="AO7" s="11"/>
      <c r="AP7" s="11">
        <v>34.65</v>
      </c>
      <c r="AQ7" s="11"/>
      <c r="AR7" s="11"/>
      <c r="AS7" s="11"/>
      <c r="AT7" s="11"/>
      <c r="AU7" s="46"/>
      <c r="AV7" s="46">
        <v>14</v>
      </c>
      <c r="AW7" s="46"/>
      <c r="AX7" s="46"/>
      <c r="AY7" s="46"/>
      <c r="AZ7" s="46"/>
      <c r="BA7" s="13">
        <f t="shared" ref="BA7:BF11" si="15">SUM(AO7)*223</f>
        <v>0</v>
      </c>
      <c r="BB7" s="13">
        <f>SUM(AP7)*223*AV7</f>
        <v>108177.3</v>
      </c>
      <c r="BC7" s="13">
        <f t="shared" si="15"/>
        <v>0</v>
      </c>
      <c r="BD7" s="13">
        <f t="shared" si="15"/>
        <v>0</v>
      </c>
      <c r="BE7" s="13">
        <f t="shared" si="15"/>
        <v>0</v>
      </c>
      <c r="BF7" s="13">
        <f t="shared" si="15"/>
        <v>0</v>
      </c>
    </row>
    <row r="8" spans="1:58" x14ac:dyDescent="0.25">
      <c r="A8" s="1"/>
      <c r="B8" s="1" t="s">
        <v>80</v>
      </c>
      <c r="C8" s="2">
        <v>25067900</v>
      </c>
      <c r="D8" s="4">
        <v>2.95</v>
      </c>
      <c r="E8" s="4"/>
      <c r="F8" s="4"/>
      <c r="G8" s="4">
        <v>3.6</v>
      </c>
      <c r="H8" s="4"/>
      <c r="I8" s="4"/>
      <c r="J8" s="4"/>
      <c r="K8" s="6"/>
      <c r="L8" s="6"/>
      <c r="M8" s="6">
        <f t="shared" ref="M8" si="16">SUM(G8)-$D8</f>
        <v>0.64999999999999991</v>
      </c>
      <c r="N8" s="6"/>
      <c r="O8" s="6"/>
      <c r="P8" s="6"/>
      <c r="Q8" s="31"/>
      <c r="R8" s="31"/>
      <c r="S8" s="31">
        <v>19.84</v>
      </c>
      <c r="T8" s="31"/>
      <c r="U8" s="31"/>
      <c r="V8" s="31"/>
      <c r="W8" s="17"/>
      <c r="X8" s="17"/>
      <c r="Y8" s="17">
        <v>11.48</v>
      </c>
      <c r="Z8" s="17"/>
      <c r="AA8" s="17"/>
      <c r="AB8" s="17"/>
      <c r="AC8" s="14">
        <f t="shared" si="8"/>
        <v>0</v>
      </c>
      <c r="AD8" s="14">
        <f t="shared" si="8"/>
        <v>0</v>
      </c>
      <c r="AE8" s="14">
        <f t="shared" si="8"/>
        <v>4973471.3600000003</v>
      </c>
      <c r="AF8" s="14">
        <f t="shared" si="8"/>
        <v>0</v>
      </c>
      <c r="AG8" s="14">
        <f t="shared" si="8"/>
        <v>0</v>
      </c>
      <c r="AH8" s="14">
        <f t="shared" si="8"/>
        <v>0</v>
      </c>
      <c r="AI8" s="33">
        <f t="shared" si="9"/>
        <v>0</v>
      </c>
      <c r="AJ8" s="33">
        <f t="shared" si="10"/>
        <v>0</v>
      </c>
      <c r="AK8" s="33">
        <f t="shared" si="11"/>
        <v>2877794.92</v>
      </c>
      <c r="AL8" s="33">
        <f t="shared" si="12"/>
        <v>0</v>
      </c>
      <c r="AM8" s="33">
        <f t="shared" si="13"/>
        <v>0</v>
      </c>
      <c r="AN8" s="33">
        <f t="shared" si="14"/>
        <v>0</v>
      </c>
      <c r="AO8" s="11"/>
      <c r="AP8" s="11"/>
      <c r="AQ8" s="11">
        <v>31.95</v>
      </c>
      <c r="AR8" s="11"/>
      <c r="AS8" s="11"/>
      <c r="AT8" s="11"/>
      <c r="AU8" s="46"/>
      <c r="AV8" s="46"/>
      <c r="AW8" s="46">
        <v>25</v>
      </c>
      <c r="AX8" s="46"/>
      <c r="AY8" s="46"/>
      <c r="AZ8" s="46"/>
      <c r="BA8" s="13">
        <f t="shared" si="15"/>
        <v>0</v>
      </c>
      <c r="BB8" s="13">
        <f t="shared" si="15"/>
        <v>0</v>
      </c>
      <c r="BC8" s="13">
        <f>SUM(AQ8)*223*AW8</f>
        <v>178121.25</v>
      </c>
      <c r="BD8" s="13">
        <f t="shared" si="15"/>
        <v>0</v>
      </c>
      <c r="BE8" s="13">
        <f t="shared" si="15"/>
        <v>0</v>
      </c>
      <c r="BF8" s="13">
        <f t="shared" si="15"/>
        <v>0</v>
      </c>
    </row>
    <row r="9" spans="1:58" x14ac:dyDescent="0.25">
      <c r="A9" s="1"/>
      <c r="B9" s="1" t="s">
        <v>81</v>
      </c>
      <c r="C9" s="2">
        <v>29032400</v>
      </c>
      <c r="D9" s="4">
        <v>3.14</v>
      </c>
      <c r="E9" s="4"/>
      <c r="F9" s="4"/>
      <c r="G9" s="4"/>
      <c r="H9" s="4">
        <v>3.74</v>
      </c>
      <c r="I9" s="4"/>
      <c r="J9" s="4"/>
      <c r="K9" s="6"/>
      <c r="L9" s="6"/>
      <c r="M9" s="6"/>
      <c r="N9" s="6">
        <f t="shared" ref="N9" si="17">SUM(H9)-$D9</f>
        <v>0.60000000000000009</v>
      </c>
      <c r="O9" s="6"/>
      <c r="P9" s="6"/>
      <c r="Q9" s="31"/>
      <c r="R9" s="31"/>
      <c r="S9" s="31"/>
      <c r="T9" s="31">
        <v>19.34</v>
      </c>
      <c r="U9" s="31"/>
      <c r="V9" s="31"/>
      <c r="W9" s="17"/>
      <c r="X9" s="17"/>
      <c r="Y9" s="17"/>
      <c r="Z9" s="17">
        <v>11.22</v>
      </c>
      <c r="AA9" s="17"/>
      <c r="AB9" s="17"/>
      <c r="AC9" s="14">
        <f t="shared" si="8"/>
        <v>0</v>
      </c>
      <c r="AD9" s="14">
        <f t="shared" si="8"/>
        <v>0</v>
      </c>
      <c r="AE9" s="14">
        <f t="shared" si="8"/>
        <v>0</v>
      </c>
      <c r="AF9" s="14">
        <f t="shared" si="8"/>
        <v>5614866.1600000001</v>
      </c>
      <c r="AG9" s="14">
        <f t="shared" si="8"/>
        <v>0</v>
      </c>
      <c r="AH9" s="14">
        <f t="shared" si="8"/>
        <v>0</v>
      </c>
      <c r="AI9" s="33">
        <f t="shared" si="9"/>
        <v>0</v>
      </c>
      <c r="AJ9" s="33">
        <f t="shared" si="10"/>
        <v>0</v>
      </c>
      <c r="AK9" s="33">
        <f t="shared" si="11"/>
        <v>0</v>
      </c>
      <c r="AL9" s="33">
        <f t="shared" si="12"/>
        <v>3257435.28</v>
      </c>
      <c r="AM9" s="33">
        <f t="shared" si="13"/>
        <v>0</v>
      </c>
      <c r="AN9" s="33">
        <f t="shared" si="14"/>
        <v>0</v>
      </c>
      <c r="AO9" s="11"/>
      <c r="AP9" s="11"/>
      <c r="AQ9" s="11"/>
      <c r="AR9" s="11">
        <v>27.9</v>
      </c>
      <c r="AS9" s="11"/>
      <c r="AT9" s="11"/>
      <c r="AU9" s="46"/>
      <c r="AV9" s="46"/>
      <c r="AW9" s="46"/>
      <c r="AX9" s="46">
        <v>29</v>
      </c>
      <c r="AY9" s="46"/>
      <c r="AZ9" s="46"/>
      <c r="BA9" s="13">
        <f t="shared" si="15"/>
        <v>0</v>
      </c>
      <c r="BB9" s="13">
        <f t="shared" si="15"/>
        <v>0</v>
      </c>
      <c r="BC9" s="13">
        <f t="shared" si="15"/>
        <v>0</v>
      </c>
      <c r="BD9" s="13">
        <f>SUM(AR9)*223*AX9</f>
        <v>180429.3</v>
      </c>
      <c r="BE9" s="13">
        <f t="shared" si="15"/>
        <v>0</v>
      </c>
      <c r="BF9" s="13">
        <f t="shared" si="15"/>
        <v>0</v>
      </c>
    </row>
    <row r="10" spans="1:58" x14ac:dyDescent="0.25">
      <c r="A10" s="1"/>
      <c r="B10" s="1" t="s">
        <v>82</v>
      </c>
      <c r="C10" s="2">
        <v>36652100</v>
      </c>
      <c r="D10" s="4">
        <v>3.25</v>
      </c>
      <c r="E10" s="4"/>
      <c r="F10" s="4"/>
      <c r="G10" s="4"/>
      <c r="H10" s="4"/>
      <c r="I10" s="4">
        <v>3.8</v>
      </c>
      <c r="J10" s="4"/>
      <c r="K10" s="6"/>
      <c r="L10" s="6"/>
      <c r="M10" s="6"/>
      <c r="N10" s="6"/>
      <c r="O10" s="6">
        <f t="shared" ref="O10" si="18">SUM(I10)-$D10</f>
        <v>0.54999999999999982</v>
      </c>
      <c r="P10" s="6"/>
      <c r="Q10" s="31"/>
      <c r="R10" s="31"/>
      <c r="S10" s="31"/>
      <c r="T10" s="31"/>
      <c r="U10" s="31">
        <v>18.850000000000001</v>
      </c>
      <c r="V10" s="31"/>
      <c r="W10" s="17"/>
      <c r="X10" s="17"/>
      <c r="Y10" s="17"/>
      <c r="Z10" s="17"/>
      <c r="AA10" s="17">
        <v>10.96</v>
      </c>
      <c r="AB10" s="17"/>
      <c r="AC10" s="14">
        <f t="shared" si="8"/>
        <v>0</v>
      </c>
      <c r="AD10" s="14">
        <f t="shared" si="8"/>
        <v>0</v>
      </c>
      <c r="AE10" s="14">
        <f t="shared" si="8"/>
        <v>0</v>
      </c>
      <c r="AF10" s="14">
        <f t="shared" si="8"/>
        <v>0</v>
      </c>
      <c r="AG10" s="14">
        <f t="shared" si="8"/>
        <v>6908920.8499999996</v>
      </c>
      <c r="AH10" s="14">
        <f t="shared" si="8"/>
        <v>0</v>
      </c>
      <c r="AI10" s="33">
        <f t="shared" si="9"/>
        <v>0</v>
      </c>
      <c r="AJ10" s="33">
        <f t="shared" si="10"/>
        <v>0</v>
      </c>
      <c r="AK10" s="33">
        <f t="shared" si="11"/>
        <v>0</v>
      </c>
      <c r="AL10" s="33">
        <f t="shared" si="12"/>
        <v>0</v>
      </c>
      <c r="AM10" s="33">
        <f t="shared" si="13"/>
        <v>4017070.1600000006</v>
      </c>
      <c r="AN10" s="33">
        <f t="shared" si="14"/>
        <v>0</v>
      </c>
      <c r="AO10" s="11"/>
      <c r="AP10" s="11"/>
      <c r="AQ10" s="11"/>
      <c r="AR10" s="11"/>
      <c r="AS10" s="11">
        <v>20.7</v>
      </c>
      <c r="AT10" s="11"/>
      <c r="AU10" s="46"/>
      <c r="AV10" s="46"/>
      <c r="AW10" s="46"/>
      <c r="AX10" s="46"/>
      <c r="AY10" s="46">
        <v>37</v>
      </c>
      <c r="AZ10" s="46"/>
      <c r="BA10" s="13">
        <f t="shared" si="15"/>
        <v>0</v>
      </c>
      <c r="BB10" s="13">
        <f t="shared" si="15"/>
        <v>0</v>
      </c>
      <c r="BC10" s="13">
        <f t="shared" si="15"/>
        <v>0</v>
      </c>
      <c r="BD10" s="13">
        <f t="shared" si="15"/>
        <v>0</v>
      </c>
      <c r="BE10" s="13">
        <f>SUM(AS10)*223*AY10</f>
        <v>170795.69999999998</v>
      </c>
      <c r="BF10" s="13">
        <f t="shared" si="15"/>
        <v>0</v>
      </c>
    </row>
    <row r="11" spans="1:58" x14ac:dyDescent="0.25">
      <c r="A11" s="1"/>
      <c r="B11" s="1" t="s">
        <v>83</v>
      </c>
      <c r="C11" s="2">
        <v>48653000</v>
      </c>
      <c r="D11" s="4">
        <v>3.42</v>
      </c>
      <c r="E11" s="4"/>
      <c r="F11" s="4"/>
      <c r="G11" s="4"/>
      <c r="H11" s="4"/>
      <c r="I11" s="4"/>
      <c r="J11" s="4">
        <v>3.92</v>
      </c>
      <c r="K11" s="6"/>
      <c r="L11" s="6"/>
      <c r="M11" s="6"/>
      <c r="N11" s="6"/>
      <c r="O11" s="6"/>
      <c r="P11" s="6">
        <f t="shared" ref="P11" si="19">SUM(J11)-$D11</f>
        <v>0.5</v>
      </c>
      <c r="Q11" s="31"/>
      <c r="R11" s="31"/>
      <c r="S11" s="31"/>
      <c r="T11" s="31"/>
      <c r="U11" s="31"/>
      <c r="V11" s="31">
        <v>18.350000000000001</v>
      </c>
      <c r="W11" s="17"/>
      <c r="X11" s="17"/>
      <c r="Y11" s="17"/>
      <c r="Z11" s="17"/>
      <c r="AA11" s="17"/>
      <c r="AB11" s="17">
        <v>10.7</v>
      </c>
      <c r="AC11" s="14">
        <f t="shared" si="8"/>
        <v>0</v>
      </c>
      <c r="AD11" s="14">
        <f t="shared" si="8"/>
        <v>0</v>
      </c>
      <c r="AE11" s="14">
        <f t="shared" si="8"/>
        <v>0</v>
      </c>
      <c r="AF11" s="14">
        <f t="shared" si="8"/>
        <v>0</v>
      </c>
      <c r="AG11" s="14">
        <f t="shared" si="8"/>
        <v>0</v>
      </c>
      <c r="AH11" s="14">
        <f t="shared" si="8"/>
        <v>8927825.5000000019</v>
      </c>
      <c r="AI11" s="33">
        <f t="shared" si="9"/>
        <v>0</v>
      </c>
      <c r="AJ11" s="33">
        <f t="shared" si="10"/>
        <v>0</v>
      </c>
      <c r="AK11" s="33">
        <f t="shared" si="11"/>
        <v>0</v>
      </c>
      <c r="AL11" s="33">
        <f t="shared" si="12"/>
        <v>0</v>
      </c>
      <c r="AM11" s="33">
        <f t="shared" si="13"/>
        <v>0</v>
      </c>
      <c r="AN11" s="33">
        <f t="shared" si="14"/>
        <v>5205870.9999999991</v>
      </c>
      <c r="AO11" s="11"/>
      <c r="AP11" s="11"/>
      <c r="AQ11" s="11"/>
      <c r="AR11" s="11"/>
      <c r="AS11" s="11"/>
      <c r="AT11" s="11">
        <v>19.8</v>
      </c>
      <c r="AU11" s="46"/>
      <c r="AV11" s="46"/>
      <c r="AW11" s="46"/>
      <c r="AX11" s="46"/>
      <c r="AY11" s="46"/>
      <c r="AZ11" s="46">
        <v>75</v>
      </c>
      <c r="BA11" s="13">
        <f t="shared" si="15"/>
        <v>0</v>
      </c>
      <c r="BB11" s="13">
        <f t="shared" si="15"/>
        <v>0</v>
      </c>
      <c r="BC11" s="13">
        <f t="shared" si="15"/>
        <v>0</v>
      </c>
      <c r="BD11" s="13">
        <f t="shared" si="15"/>
        <v>0</v>
      </c>
      <c r="BE11" s="13">
        <f t="shared" si="15"/>
        <v>0</v>
      </c>
      <c r="BF11" s="13">
        <f>SUM(AT11)*223*AZ11</f>
        <v>331155.00000000006</v>
      </c>
    </row>
    <row r="12" spans="1:58" x14ac:dyDescent="0.25">
      <c r="A12" s="40"/>
      <c r="B12" s="40"/>
      <c r="C12" s="41"/>
      <c r="D12" s="42"/>
      <c r="E12" s="42"/>
      <c r="F12" s="42"/>
      <c r="G12" s="42"/>
      <c r="H12" s="42"/>
      <c r="I12" s="42"/>
      <c r="J12" s="42"/>
      <c r="K12" s="43"/>
      <c r="L12" s="43"/>
      <c r="M12" s="43"/>
      <c r="N12" s="43"/>
      <c r="O12" s="43"/>
      <c r="P12" s="43"/>
      <c r="Q12" s="42"/>
      <c r="R12" s="42"/>
      <c r="S12" s="42"/>
      <c r="T12" s="42"/>
      <c r="U12" s="42"/>
      <c r="V12" s="42"/>
      <c r="W12" s="42"/>
      <c r="X12" s="42"/>
      <c r="Y12" s="42"/>
      <c r="Z12" s="42"/>
      <c r="AA12" s="42"/>
      <c r="AB12" s="42"/>
      <c r="AC12" s="44"/>
      <c r="AD12" s="44"/>
      <c r="AE12" s="44"/>
      <c r="AF12" s="44"/>
      <c r="AG12" s="44"/>
      <c r="AH12" s="44"/>
      <c r="AI12" s="44"/>
      <c r="AJ12" s="44"/>
      <c r="AK12" s="44"/>
      <c r="AL12" s="44"/>
      <c r="AM12" s="44"/>
      <c r="AN12" s="44"/>
      <c r="AO12" s="42"/>
      <c r="AP12" s="42"/>
      <c r="AQ12" s="42"/>
      <c r="AR12" s="42"/>
      <c r="AS12" s="42"/>
      <c r="AT12" s="42"/>
      <c r="AU12" s="42"/>
      <c r="AV12" s="42"/>
      <c r="AW12" s="42"/>
      <c r="AX12" s="42"/>
      <c r="AY12" s="42"/>
      <c r="AZ12" s="42"/>
      <c r="BA12" s="44"/>
      <c r="BB12" s="44"/>
      <c r="BC12" s="44"/>
      <c r="BD12" s="44"/>
      <c r="BE12" s="44"/>
      <c r="BF12" s="44"/>
    </row>
    <row r="13" spans="1:58" x14ac:dyDescent="0.25">
      <c r="A13" s="70" t="s">
        <v>16</v>
      </c>
      <c r="B13" s="70"/>
      <c r="C13" s="70"/>
      <c r="D13" s="70"/>
      <c r="E13" s="70"/>
      <c r="F13" s="70"/>
      <c r="G13" s="70"/>
      <c r="H13" s="70"/>
      <c r="I13" s="70"/>
      <c r="J13" s="70"/>
      <c r="K13" s="70"/>
      <c r="L13" s="70"/>
      <c r="M13" s="70"/>
      <c r="N13" s="70"/>
      <c r="O13" s="70"/>
      <c r="P13" s="70"/>
      <c r="Q13" s="70"/>
      <c r="R13" s="70"/>
      <c r="S13" s="70"/>
      <c r="T13" s="70"/>
      <c r="U13" s="70"/>
      <c r="V13" s="70"/>
      <c r="W13" s="70"/>
      <c r="X13" s="70"/>
      <c r="Y13" s="70"/>
      <c r="Z13" s="70"/>
      <c r="AA13" s="70"/>
      <c r="AB13" s="70"/>
      <c r="AC13" s="14">
        <f>SUM(AC6:AC11)</f>
        <v>2061836.7199999997</v>
      </c>
      <c r="AD13" s="14">
        <f t="shared" ref="AD13:AN13" si="20">SUM(AD6:AD11)</f>
        <v>2763477.23</v>
      </c>
      <c r="AE13" s="14">
        <f t="shared" si="20"/>
        <v>4973471.3600000003</v>
      </c>
      <c r="AF13" s="14">
        <f t="shared" si="20"/>
        <v>5614866.1600000001</v>
      </c>
      <c r="AG13" s="14">
        <f t="shared" si="20"/>
        <v>6908920.8499999996</v>
      </c>
      <c r="AH13" s="14">
        <f t="shared" si="20"/>
        <v>8927825.5000000019</v>
      </c>
      <c r="AI13" s="33">
        <f>SUM(AI6:AI11)</f>
        <v>1187808</v>
      </c>
      <c r="AJ13" s="33">
        <f t="shared" si="20"/>
        <v>1595829.94</v>
      </c>
      <c r="AK13" s="33">
        <f t="shared" si="20"/>
        <v>2877794.92</v>
      </c>
      <c r="AL13" s="33">
        <f t="shared" si="20"/>
        <v>3257435.28</v>
      </c>
      <c r="AM13" s="33">
        <f t="shared" si="20"/>
        <v>4017070.1600000006</v>
      </c>
      <c r="AN13" s="33">
        <f t="shared" si="20"/>
        <v>5205870.9999999991</v>
      </c>
      <c r="AO13" s="11">
        <f>SUM(AO6:AO11)</f>
        <v>37.35</v>
      </c>
      <c r="AP13" s="11">
        <f t="shared" ref="AP13:AT13" si="21">SUM(AP6:AP11)</f>
        <v>34.65</v>
      </c>
      <c r="AQ13" s="11">
        <f t="shared" si="21"/>
        <v>31.95</v>
      </c>
      <c r="AR13" s="11">
        <f t="shared" si="21"/>
        <v>27.9</v>
      </c>
      <c r="AS13" s="11">
        <f t="shared" si="21"/>
        <v>20.7</v>
      </c>
      <c r="AT13" s="11">
        <f t="shared" si="21"/>
        <v>19.8</v>
      </c>
      <c r="AU13" s="46">
        <f>SUM(AU6:AU11)</f>
        <v>10</v>
      </c>
      <c r="AV13" s="46">
        <f t="shared" ref="AV13" si="22">SUM(AV6:AV11)</f>
        <v>14</v>
      </c>
      <c r="AW13" s="46">
        <f t="shared" ref="AW13" si="23">SUM(AW6:AW11)</f>
        <v>25</v>
      </c>
      <c r="AX13" s="46">
        <f t="shared" ref="AX13" si="24">SUM(AX6:AX11)</f>
        <v>29</v>
      </c>
      <c r="AY13" s="46">
        <f t="shared" ref="AY13" si="25">SUM(AY6:AY11)</f>
        <v>37</v>
      </c>
      <c r="AZ13" s="46">
        <f t="shared" ref="AZ13" si="26">SUM(AZ6:AZ11)</f>
        <v>75</v>
      </c>
      <c r="BA13" s="13">
        <f>SUM(BA6:BA11)</f>
        <v>83290.500000000015</v>
      </c>
      <c r="BB13" s="13">
        <f t="shared" ref="BB13:BF13" si="27">SUM(BB6:BB11)</f>
        <v>108177.3</v>
      </c>
      <c r="BC13" s="13">
        <f t="shared" si="27"/>
        <v>178121.25</v>
      </c>
      <c r="BD13" s="13">
        <f t="shared" si="27"/>
        <v>180429.3</v>
      </c>
      <c r="BE13" s="13">
        <f t="shared" si="27"/>
        <v>170795.69999999998</v>
      </c>
      <c r="BF13" s="13">
        <f t="shared" si="27"/>
        <v>331155.00000000006</v>
      </c>
    </row>
    <row r="15" spans="1:58" ht="26.25" x14ac:dyDescent="0.4">
      <c r="A15" s="71" t="s">
        <v>17</v>
      </c>
      <c r="B15" s="71"/>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row>
    <row r="16" spans="1:58" s="52" customFormat="1" ht="36" customHeight="1" x14ac:dyDescent="0.25">
      <c r="A16" s="79" t="s">
        <v>85</v>
      </c>
      <c r="B16" s="80"/>
      <c r="C16" s="80"/>
      <c r="D16" s="81"/>
      <c r="E16" s="68" t="s">
        <v>27</v>
      </c>
      <c r="F16" s="68"/>
      <c r="G16" s="68"/>
      <c r="H16" s="68"/>
      <c r="I16" s="68"/>
      <c r="J16" s="68"/>
    </row>
    <row r="17" spans="1:58" x14ac:dyDescent="0.25">
      <c r="A17" s="49" t="s">
        <v>77</v>
      </c>
      <c r="B17" s="50"/>
      <c r="C17" s="50"/>
      <c r="D17" s="51"/>
      <c r="E17" s="72" t="s">
        <v>6</v>
      </c>
      <c r="F17" s="72"/>
      <c r="G17" s="72"/>
      <c r="H17" s="72"/>
      <c r="I17" s="72"/>
      <c r="J17" s="72"/>
      <c r="K17" s="72" t="s">
        <v>13</v>
      </c>
      <c r="L17" s="72"/>
      <c r="M17" s="72"/>
      <c r="N17" s="72"/>
      <c r="O17" s="72"/>
      <c r="P17" s="72"/>
      <c r="Q17" s="73" t="s">
        <v>7</v>
      </c>
      <c r="R17" s="73"/>
      <c r="S17" s="73"/>
      <c r="T17" s="73"/>
      <c r="U17" s="73"/>
      <c r="V17" s="73"/>
      <c r="W17" s="74" t="s">
        <v>9</v>
      </c>
      <c r="X17" s="74"/>
      <c r="Y17" s="74"/>
      <c r="Z17" s="74"/>
      <c r="AA17" s="74"/>
      <c r="AB17" s="74"/>
      <c r="AC17" s="75" t="s">
        <v>10</v>
      </c>
      <c r="AD17" s="75"/>
      <c r="AE17" s="75"/>
      <c r="AF17" s="75"/>
      <c r="AG17" s="75"/>
      <c r="AH17" s="75"/>
      <c r="AI17" s="76" t="s">
        <v>11</v>
      </c>
      <c r="AJ17" s="76"/>
      <c r="AK17" s="76"/>
      <c r="AL17" s="76"/>
      <c r="AM17" s="76"/>
      <c r="AN17" s="76"/>
      <c r="AO17" s="69" t="s">
        <v>12</v>
      </c>
      <c r="AP17" s="69"/>
      <c r="AQ17" s="69"/>
      <c r="AR17" s="69"/>
      <c r="AS17" s="69"/>
      <c r="AT17" s="69"/>
      <c r="AU17" s="78" t="s">
        <v>72</v>
      </c>
      <c r="AV17" s="78"/>
      <c r="AW17" s="78"/>
      <c r="AX17" s="78"/>
      <c r="AY17" s="78"/>
      <c r="AZ17" s="78"/>
      <c r="BA17" s="77" t="s">
        <v>63</v>
      </c>
      <c r="BB17" s="77"/>
      <c r="BC17" s="77"/>
      <c r="BD17" s="77"/>
      <c r="BE17" s="77"/>
      <c r="BF17" s="77"/>
    </row>
    <row r="18" spans="1:58" s="3" customFormat="1" ht="45.75" customHeight="1" x14ac:dyDescent="0.25">
      <c r="A18" s="8" t="s">
        <v>5</v>
      </c>
      <c r="B18" s="8" t="s">
        <v>0</v>
      </c>
      <c r="C18" s="8" t="s">
        <v>1</v>
      </c>
      <c r="D18" s="8" t="s">
        <v>73</v>
      </c>
      <c r="E18" s="8" t="s">
        <v>70</v>
      </c>
      <c r="F18" s="8" t="s">
        <v>69</v>
      </c>
      <c r="G18" s="8" t="s">
        <v>68</v>
      </c>
      <c r="H18" s="8" t="s">
        <v>14</v>
      </c>
      <c r="I18" s="8" t="s">
        <v>15</v>
      </c>
      <c r="J18" s="8" t="s">
        <v>71</v>
      </c>
      <c r="K18" s="8" t="s">
        <v>70</v>
      </c>
      <c r="L18" s="8" t="s">
        <v>69</v>
      </c>
      <c r="M18" s="8" t="s">
        <v>68</v>
      </c>
      <c r="N18" s="8" t="s">
        <v>14</v>
      </c>
      <c r="O18" s="8" t="s">
        <v>15</v>
      </c>
      <c r="P18" s="8" t="s">
        <v>71</v>
      </c>
      <c r="Q18" s="30" t="s">
        <v>70</v>
      </c>
      <c r="R18" s="30" t="s">
        <v>69</v>
      </c>
      <c r="S18" s="30" t="s">
        <v>68</v>
      </c>
      <c r="T18" s="30" t="s">
        <v>14</v>
      </c>
      <c r="U18" s="30" t="s">
        <v>15</v>
      </c>
      <c r="V18" s="30" t="s">
        <v>71</v>
      </c>
      <c r="W18" s="16" t="s">
        <v>70</v>
      </c>
      <c r="X18" s="16" t="s">
        <v>69</v>
      </c>
      <c r="Y18" s="16" t="s">
        <v>68</v>
      </c>
      <c r="Z18" s="16" t="s">
        <v>14</v>
      </c>
      <c r="AA18" s="16" t="s">
        <v>15</v>
      </c>
      <c r="AB18" s="16" t="s">
        <v>71</v>
      </c>
      <c r="AC18" s="9" t="s">
        <v>70</v>
      </c>
      <c r="AD18" s="9" t="s">
        <v>69</v>
      </c>
      <c r="AE18" s="9" t="s">
        <v>68</v>
      </c>
      <c r="AF18" s="9" t="s">
        <v>14</v>
      </c>
      <c r="AG18" s="9" t="s">
        <v>15</v>
      </c>
      <c r="AH18" s="9" t="s">
        <v>71</v>
      </c>
      <c r="AI18" s="32" t="s">
        <v>2</v>
      </c>
      <c r="AJ18" s="32"/>
      <c r="AK18" s="32"/>
      <c r="AL18" s="32"/>
      <c r="AM18" s="32" t="s">
        <v>3</v>
      </c>
      <c r="AN18" s="32" t="s">
        <v>8</v>
      </c>
      <c r="AO18" s="10" t="s">
        <v>70</v>
      </c>
      <c r="AP18" s="10" t="s">
        <v>69</v>
      </c>
      <c r="AQ18" s="10" t="s">
        <v>68</v>
      </c>
      <c r="AR18" s="10" t="s">
        <v>14</v>
      </c>
      <c r="AS18" s="10" t="s">
        <v>15</v>
      </c>
      <c r="AT18" s="10" t="s">
        <v>71</v>
      </c>
      <c r="AU18" s="45" t="s">
        <v>70</v>
      </c>
      <c r="AV18" s="45" t="s">
        <v>69</v>
      </c>
      <c r="AW18" s="45" t="s">
        <v>68</v>
      </c>
      <c r="AX18" s="45" t="s">
        <v>14</v>
      </c>
      <c r="AY18" s="45" t="s">
        <v>15</v>
      </c>
      <c r="AZ18" s="45" t="s">
        <v>71</v>
      </c>
      <c r="BA18" s="12" t="s">
        <v>70</v>
      </c>
      <c r="BB18" s="12" t="s">
        <v>69</v>
      </c>
      <c r="BC18" s="12" t="s">
        <v>68</v>
      </c>
      <c r="BD18" s="12" t="s">
        <v>14</v>
      </c>
      <c r="BE18" s="12" t="s">
        <v>15</v>
      </c>
      <c r="BF18" s="12" t="s">
        <v>71</v>
      </c>
    </row>
    <row r="19" spans="1:58" x14ac:dyDescent="0.25">
      <c r="A19" s="1"/>
      <c r="B19" s="1" t="s">
        <v>74</v>
      </c>
      <c r="C19" s="2">
        <v>0</v>
      </c>
      <c r="D19" s="4">
        <v>2.82</v>
      </c>
      <c r="E19" s="4">
        <v>3.57</v>
      </c>
      <c r="F19" s="4"/>
      <c r="G19" s="4"/>
      <c r="H19" s="4"/>
      <c r="I19" s="4"/>
      <c r="J19" s="4"/>
      <c r="K19" s="6">
        <f>SUM(E19)-$D19</f>
        <v>0.75</v>
      </c>
      <c r="L19" s="6"/>
      <c r="M19" s="6"/>
      <c r="N19" s="6"/>
      <c r="O19" s="6"/>
      <c r="P19" s="6"/>
      <c r="Q19" s="31">
        <v>20.83</v>
      </c>
      <c r="R19" s="31"/>
      <c r="S19" s="31"/>
      <c r="T19" s="31"/>
      <c r="U19" s="31"/>
      <c r="V19" s="31"/>
      <c r="W19" s="17">
        <v>12</v>
      </c>
      <c r="X19" s="17"/>
      <c r="Y19" s="17"/>
      <c r="Z19" s="17"/>
      <c r="AA19" s="17"/>
      <c r="AB19" s="17"/>
      <c r="AC19" s="14">
        <f t="shared" ref="AC19:AH19" si="28">SUM($C19)*Q19/100</f>
        <v>0</v>
      </c>
      <c r="AD19" s="14">
        <f t="shared" si="28"/>
        <v>0</v>
      </c>
      <c r="AE19" s="14">
        <f t="shared" si="28"/>
        <v>0</v>
      </c>
      <c r="AF19" s="14">
        <f t="shared" si="28"/>
        <v>0</v>
      </c>
      <c r="AG19" s="14">
        <f t="shared" si="28"/>
        <v>0</v>
      </c>
      <c r="AH19" s="14">
        <f t="shared" si="28"/>
        <v>0</v>
      </c>
      <c r="AI19" s="33">
        <f t="shared" ref="AI19" si="29">SUM($C19)*W19/100</f>
        <v>0</v>
      </c>
      <c r="AJ19" s="33">
        <f t="shared" ref="AJ19" si="30">SUM($C19)*X19/100</f>
        <v>0</v>
      </c>
      <c r="AK19" s="33">
        <f t="shared" ref="AK19" si="31">SUM($C19)*Y19/100</f>
        <v>0</v>
      </c>
      <c r="AL19" s="33">
        <f t="shared" ref="AL19" si="32">SUM($C19)*Z19/100</f>
        <v>0</v>
      </c>
      <c r="AM19" s="33">
        <f t="shared" ref="AM19" si="33">SUM($C19)*AA19/100</f>
        <v>0</v>
      </c>
      <c r="AN19" s="33">
        <f t="shared" ref="AN19" si="34">SUM($C19)*AB19/100</f>
        <v>0</v>
      </c>
      <c r="AO19" s="11">
        <v>37.35</v>
      </c>
      <c r="AP19" s="11"/>
      <c r="AQ19" s="11"/>
      <c r="AR19" s="11"/>
      <c r="AS19" s="11"/>
      <c r="AT19" s="11"/>
      <c r="AU19" s="46">
        <v>0</v>
      </c>
      <c r="AV19" s="46"/>
      <c r="AW19" s="46"/>
      <c r="AX19" s="46"/>
      <c r="AY19" s="46"/>
      <c r="AZ19" s="46"/>
      <c r="BA19" s="13">
        <f>SUM(AO19)*223*AU19</f>
        <v>0</v>
      </c>
      <c r="BB19" s="13">
        <f>SUM(AP19)*223</f>
        <v>0</v>
      </c>
      <c r="BC19" s="13">
        <f>SUM(AQ19)*223</f>
        <v>0</v>
      </c>
      <c r="BD19" s="13">
        <f>SUM(AR19)*223</f>
        <v>0</v>
      </c>
      <c r="BE19" s="13">
        <f>SUM(AS19)*223</f>
        <v>0</v>
      </c>
      <c r="BF19" s="13">
        <f>SUM(AT19)*223</f>
        <v>0</v>
      </c>
    </row>
    <row r="20" spans="1:58" x14ac:dyDescent="0.25">
      <c r="A20" s="1"/>
      <c r="B20" s="1" t="s">
        <v>78</v>
      </c>
      <c r="C20" s="2">
        <v>9898400</v>
      </c>
      <c r="D20" s="4">
        <v>2.88</v>
      </c>
      <c r="E20" s="4"/>
      <c r="F20" s="4">
        <v>3.58</v>
      </c>
      <c r="G20" s="4"/>
      <c r="H20" s="4"/>
      <c r="I20" s="4"/>
      <c r="J20" s="4"/>
      <c r="K20" s="6"/>
      <c r="L20" s="6">
        <f t="shared" ref="L20" si="35">SUM(F20)-$D20</f>
        <v>0.70000000000000018</v>
      </c>
      <c r="M20" s="6"/>
      <c r="N20" s="6"/>
      <c r="O20" s="6"/>
      <c r="P20" s="6"/>
      <c r="Q20" s="31"/>
      <c r="R20" s="31">
        <v>20.329999999999998</v>
      </c>
      <c r="S20" s="31"/>
      <c r="T20" s="31"/>
      <c r="U20" s="31"/>
      <c r="V20" s="31"/>
      <c r="W20" s="17"/>
      <c r="X20" s="17">
        <v>11.74</v>
      </c>
      <c r="Y20" s="17"/>
      <c r="Z20" s="17"/>
      <c r="AA20" s="17"/>
      <c r="AB20" s="17"/>
      <c r="AC20" s="14">
        <f t="shared" ref="AC20:AC24" si="36">SUM($C20)*Q20/100</f>
        <v>0</v>
      </c>
      <c r="AD20" s="14">
        <f t="shared" ref="AD20:AD24" si="37">SUM($C20)*R20/100</f>
        <v>2012344.7199999997</v>
      </c>
      <c r="AE20" s="14">
        <f t="shared" ref="AE20:AE24" si="38">SUM($C20)*S20/100</f>
        <v>0</v>
      </c>
      <c r="AF20" s="14">
        <f t="shared" ref="AF20:AF24" si="39">SUM($C20)*T20/100</f>
        <v>0</v>
      </c>
      <c r="AG20" s="14">
        <f t="shared" ref="AG20:AG24" si="40">SUM($C20)*U20/100</f>
        <v>0</v>
      </c>
      <c r="AH20" s="14">
        <f t="shared" ref="AH20:AH24" si="41">SUM($C20)*V20/100</f>
        <v>0</v>
      </c>
      <c r="AI20" s="33">
        <f t="shared" ref="AI20:AI24" si="42">SUM($C20)*W20/100</f>
        <v>0</v>
      </c>
      <c r="AJ20" s="33">
        <f t="shared" ref="AJ20:AJ24" si="43">SUM($C20)*X20/100</f>
        <v>1162072.1599999999</v>
      </c>
      <c r="AK20" s="33">
        <f t="shared" ref="AK20:AK24" si="44">SUM($C20)*Y20/100</f>
        <v>0</v>
      </c>
      <c r="AL20" s="33">
        <f t="shared" ref="AL20:AL24" si="45">SUM($C20)*Z20/100</f>
        <v>0</v>
      </c>
      <c r="AM20" s="33">
        <f t="shared" ref="AM20:AM24" si="46">SUM($C20)*AA20/100</f>
        <v>0</v>
      </c>
      <c r="AN20" s="33">
        <f t="shared" ref="AN20:AN24" si="47">SUM($C20)*AB20/100</f>
        <v>0</v>
      </c>
      <c r="AO20" s="11"/>
      <c r="AP20" s="11">
        <v>34.65</v>
      </c>
      <c r="AQ20" s="11"/>
      <c r="AR20" s="11"/>
      <c r="AS20" s="11"/>
      <c r="AT20" s="11"/>
      <c r="AU20" s="46"/>
      <c r="AV20" s="46">
        <v>10</v>
      </c>
      <c r="AW20" s="46"/>
      <c r="AX20" s="46"/>
      <c r="AY20" s="46"/>
      <c r="AZ20" s="46"/>
      <c r="BA20" s="13">
        <f t="shared" ref="BA20:BA24" si="48">SUM(AO20)*223</f>
        <v>0</v>
      </c>
      <c r="BB20" s="13">
        <f>SUM(AP20)*223*AV20</f>
        <v>77269.5</v>
      </c>
      <c r="BC20" s="13">
        <f t="shared" ref="BC20" si="49">SUM(AQ20)*223</f>
        <v>0</v>
      </c>
      <c r="BD20" s="13">
        <f t="shared" ref="BD20:BD21" si="50">SUM(AR20)*223</f>
        <v>0</v>
      </c>
      <c r="BE20" s="13">
        <f t="shared" ref="BE20:BE22" si="51">SUM(AS20)*223</f>
        <v>0</v>
      </c>
      <c r="BF20" s="13">
        <f t="shared" ref="BF20:BF23" si="52">SUM(AT20)*223</f>
        <v>0</v>
      </c>
    </row>
    <row r="21" spans="1:58" x14ac:dyDescent="0.25">
      <c r="A21" s="1"/>
      <c r="B21" s="1" t="s">
        <v>88</v>
      </c>
      <c r="C21" s="2">
        <v>13796400</v>
      </c>
      <c r="D21" s="4">
        <v>2.95</v>
      </c>
      <c r="E21" s="4"/>
      <c r="F21" s="4"/>
      <c r="G21" s="4">
        <v>3.6</v>
      </c>
      <c r="H21" s="4"/>
      <c r="I21" s="4"/>
      <c r="J21" s="4"/>
      <c r="K21" s="6"/>
      <c r="L21" s="6"/>
      <c r="M21" s="6">
        <f t="shared" ref="M21" si="53">SUM(G21)-$D21</f>
        <v>0.64999999999999991</v>
      </c>
      <c r="N21" s="6"/>
      <c r="O21" s="6"/>
      <c r="P21" s="6"/>
      <c r="Q21" s="31"/>
      <c r="R21" s="31"/>
      <c r="S21" s="31">
        <v>19.84</v>
      </c>
      <c r="T21" s="31"/>
      <c r="U21" s="31"/>
      <c r="V21" s="31"/>
      <c r="W21" s="17"/>
      <c r="X21" s="17"/>
      <c r="Y21" s="17">
        <v>11.48</v>
      </c>
      <c r="Z21" s="17"/>
      <c r="AA21" s="17"/>
      <c r="AB21" s="17"/>
      <c r="AC21" s="14">
        <f t="shared" si="36"/>
        <v>0</v>
      </c>
      <c r="AD21" s="14">
        <f t="shared" si="37"/>
        <v>0</v>
      </c>
      <c r="AE21" s="14">
        <f t="shared" si="38"/>
        <v>2737205.76</v>
      </c>
      <c r="AF21" s="14">
        <f t="shared" si="39"/>
        <v>0</v>
      </c>
      <c r="AG21" s="14">
        <f t="shared" si="40"/>
        <v>0</v>
      </c>
      <c r="AH21" s="14">
        <f t="shared" si="41"/>
        <v>0</v>
      </c>
      <c r="AI21" s="33">
        <f t="shared" si="42"/>
        <v>0</v>
      </c>
      <c r="AJ21" s="33">
        <f t="shared" si="43"/>
        <v>0</v>
      </c>
      <c r="AK21" s="33">
        <f t="shared" si="44"/>
        <v>1583826.72</v>
      </c>
      <c r="AL21" s="33">
        <f t="shared" si="45"/>
        <v>0</v>
      </c>
      <c r="AM21" s="33">
        <f t="shared" si="46"/>
        <v>0</v>
      </c>
      <c r="AN21" s="33">
        <f t="shared" si="47"/>
        <v>0</v>
      </c>
      <c r="AO21" s="11"/>
      <c r="AP21" s="11"/>
      <c r="AQ21" s="11">
        <v>31.95</v>
      </c>
      <c r="AR21" s="11"/>
      <c r="AS21" s="11"/>
      <c r="AT21" s="11"/>
      <c r="AU21" s="46"/>
      <c r="AV21" s="46"/>
      <c r="AW21" s="46">
        <v>13</v>
      </c>
      <c r="AX21" s="46"/>
      <c r="AY21" s="46"/>
      <c r="AZ21" s="46"/>
      <c r="BA21" s="13">
        <f t="shared" si="48"/>
        <v>0</v>
      </c>
      <c r="BB21" s="13">
        <f t="shared" ref="BB21:BB24" si="54">SUM(AP21)*223</f>
        <v>0</v>
      </c>
      <c r="BC21" s="13">
        <f>SUM(AQ21)*223*AW21</f>
        <v>92623.049999999988</v>
      </c>
      <c r="BD21" s="13">
        <f t="shared" si="50"/>
        <v>0</v>
      </c>
      <c r="BE21" s="13">
        <f t="shared" si="51"/>
        <v>0</v>
      </c>
      <c r="BF21" s="13">
        <f t="shared" si="52"/>
        <v>0</v>
      </c>
    </row>
    <row r="22" spans="1:58" x14ac:dyDescent="0.25">
      <c r="A22" s="1"/>
      <c r="B22" s="1" t="s">
        <v>89</v>
      </c>
      <c r="C22" s="2">
        <v>19342800</v>
      </c>
      <c r="D22" s="4">
        <v>3.14</v>
      </c>
      <c r="E22" s="4"/>
      <c r="F22" s="4"/>
      <c r="G22" s="4"/>
      <c r="H22" s="4">
        <v>3.74</v>
      </c>
      <c r="I22" s="4"/>
      <c r="J22" s="4"/>
      <c r="K22" s="6"/>
      <c r="L22" s="6"/>
      <c r="M22" s="6"/>
      <c r="N22" s="6">
        <f t="shared" ref="N22" si="55">SUM(H22)-$D22</f>
        <v>0.60000000000000009</v>
      </c>
      <c r="O22" s="6"/>
      <c r="P22" s="6"/>
      <c r="Q22" s="31"/>
      <c r="R22" s="31"/>
      <c r="S22" s="31"/>
      <c r="T22" s="31">
        <v>19.34</v>
      </c>
      <c r="U22" s="31"/>
      <c r="V22" s="31"/>
      <c r="W22" s="17"/>
      <c r="X22" s="17"/>
      <c r="Y22" s="17"/>
      <c r="Z22" s="17">
        <v>11.22</v>
      </c>
      <c r="AA22" s="17"/>
      <c r="AB22" s="17"/>
      <c r="AC22" s="14">
        <f t="shared" si="36"/>
        <v>0</v>
      </c>
      <c r="AD22" s="14">
        <f t="shared" si="37"/>
        <v>0</v>
      </c>
      <c r="AE22" s="14">
        <f t="shared" si="38"/>
        <v>0</v>
      </c>
      <c r="AF22" s="14">
        <f t="shared" si="39"/>
        <v>3740897.52</v>
      </c>
      <c r="AG22" s="14">
        <f t="shared" si="40"/>
        <v>0</v>
      </c>
      <c r="AH22" s="14">
        <f t="shared" si="41"/>
        <v>0</v>
      </c>
      <c r="AI22" s="33">
        <f t="shared" si="42"/>
        <v>0</v>
      </c>
      <c r="AJ22" s="33">
        <f t="shared" si="43"/>
        <v>0</v>
      </c>
      <c r="AK22" s="33">
        <f t="shared" si="44"/>
        <v>0</v>
      </c>
      <c r="AL22" s="33">
        <f t="shared" si="45"/>
        <v>2170262.16</v>
      </c>
      <c r="AM22" s="33">
        <f t="shared" si="46"/>
        <v>0</v>
      </c>
      <c r="AN22" s="33">
        <f t="shared" si="47"/>
        <v>0</v>
      </c>
      <c r="AO22" s="11"/>
      <c r="AP22" s="11"/>
      <c r="AQ22" s="11"/>
      <c r="AR22" s="11">
        <v>27.9</v>
      </c>
      <c r="AS22" s="11"/>
      <c r="AT22" s="11"/>
      <c r="AU22" s="46"/>
      <c r="AV22" s="46"/>
      <c r="AW22" s="46"/>
      <c r="AX22" s="46">
        <v>18</v>
      </c>
      <c r="AY22" s="46"/>
      <c r="AZ22" s="46"/>
      <c r="BA22" s="13">
        <f t="shared" si="48"/>
        <v>0</v>
      </c>
      <c r="BB22" s="13">
        <f t="shared" si="54"/>
        <v>0</v>
      </c>
      <c r="BC22" s="13">
        <f t="shared" ref="BC22:BC24" si="56">SUM(AQ22)*223</f>
        <v>0</v>
      </c>
      <c r="BD22" s="13">
        <f>SUM(AR22)*223*AX22</f>
        <v>111990.59999999999</v>
      </c>
      <c r="BE22" s="13">
        <f t="shared" si="51"/>
        <v>0</v>
      </c>
      <c r="BF22" s="13">
        <f t="shared" si="52"/>
        <v>0</v>
      </c>
    </row>
    <row r="23" spans="1:58" x14ac:dyDescent="0.25">
      <c r="A23" s="1"/>
      <c r="B23" s="1" t="s">
        <v>80</v>
      </c>
      <c r="C23" s="2">
        <v>26240500</v>
      </c>
      <c r="D23" s="4">
        <v>3.25</v>
      </c>
      <c r="E23" s="4"/>
      <c r="F23" s="4"/>
      <c r="G23" s="4"/>
      <c r="H23" s="4"/>
      <c r="I23" s="4">
        <v>3.8</v>
      </c>
      <c r="J23" s="4"/>
      <c r="K23" s="6"/>
      <c r="L23" s="6"/>
      <c r="M23" s="6"/>
      <c r="N23" s="6"/>
      <c r="O23" s="6">
        <f t="shared" ref="O23" si="57">SUM(I23)-$D23</f>
        <v>0.54999999999999982</v>
      </c>
      <c r="P23" s="6"/>
      <c r="Q23" s="31"/>
      <c r="R23" s="31"/>
      <c r="S23" s="31"/>
      <c r="T23" s="31"/>
      <c r="U23" s="31">
        <v>18.850000000000001</v>
      </c>
      <c r="V23" s="31"/>
      <c r="W23" s="17"/>
      <c r="X23" s="17"/>
      <c r="Y23" s="17"/>
      <c r="Z23" s="17"/>
      <c r="AA23" s="17">
        <v>10.96</v>
      </c>
      <c r="AB23" s="17"/>
      <c r="AC23" s="14">
        <f t="shared" si="36"/>
        <v>0</v>
      </c>
      <c r="AD23" s="14">
        <f t="shared" si="37"/>
        <v>0</v>
      </c>
      <c r="AE23" s="14">
        <f t="shared" si="38"/>
        <v>0</v>
      </c>
      <c r="AF23" s="14">
        <f t="shared" si="39"/>
        <v>0</v>
      </c>
      <c r="AG23" s="14">
        <f t="shared" si="40"/>
        <v>4946334.2500000009</v>
      </c>
      <c r="AH23" s="14">
        <f t="shared" si="41"/>
        <v>0</v>
      </c>
      <c r="AI23" s="33">
        <f t="shared" si="42"/>
        <v>0</v>
      </c>
      <c r="AJ23" s="33">
        <f t="shared" si="43"/>
        <v>0</v>
      </c>
      <c r="AK23" s="33">
        <f t="shared" si="44"/>
        <v>0</v>
      </c>
      <c r="AL23" s="33">
        <f t="shared" si="45"/>
        <v>0</v>
      </c>
      <c r="AM23" s="33">
        <f t="shared" si="46"/>
        <v>2875958.8</v>
      </c>
      <c r="AN23" s="33">
        <f t="shared" si="47"/>
        <v>0</v>
      </c>
      <c r="AO23" s="11"/>
      <c r="AP23" s="11"/>
      <c r="AQ23" s="11"/>
      <c r="AR23" s="11"/>
      <c r="AS23" s="11">
        <v>20.7</v>
      </c>
      <c r="AT23" s="11"/>
      <c r="AU23" s="46"/>
      <c r="AV23" s="46"/>
      <c r="AW23" s="46"/>
      <c r="AX23" s="46"/>
      <c r="AY23" s="46">
        <v>25</v>
      </c>
      <c r="AZ23" s="46"/>
      <c r="BA23" s="13">
        <f t="shared" si="48"/>
        <v>0</v>
      </c>
      <c r="BB23" s="13">
        <f t="shared" si="54"/>
        <v>0</v>
      </c>
      <c r="BC23" s="13">
        <f t="shared" si="56"/>
        <v>0</v>
      </c>
      <c r="BD23" s="13">
        <f t="shared" ref="BD23:BD24" si="58">SUM(AR23)*223</f>
        <v>0</v>
      </c>
      <c r="BE23" s="13">
        <f>SUM(AS23)*223*AY23</f>
        <v>115402.49999999999</v>
      </c>
      <c r="BF23" s="13">
        <f t="shared" si="52"/>
        <v>0</v>
      </c>
    </row>
    <row r="24" spans="1:58" x14ac:dyDescent="0.25">
      <c r="A24" s="1"/>
      <c r="B24" s="1" t="s">
        <v>90</v>
      </c>
      <c r="C24" s="2">
        <v>35392200</v>
      </c>
      <c r="D24" s="4">
        <v>3.42</v>
      </c>
      <c r="E24" s="4"/>
      <c r="F24" s="4"/>
      <c r="G24" s="4"/>
      <c r="H24" s="4"/>
      <c r="I24" s="4"/>
      <c r="J24" s="4">
        <v>3.92</v>
      </c>
      <c r="K24" s="6"/>
      <c r="L24" s="6"/>
      <c r="M24" s="6"/>
      <c r="N24" s="6"/>
      <c r="O24" s="6"/>
      <c r="P24" s="6">
        <f t="shared" ref="P24" si="59">SUM(J24)-$D24</f>
        <v>0.5</v>
      </c>
      <c r="Q24" s="31"/>
      <c r="R24" s="31"/>
      <c r="S24" s="31"/>
      <c r="T24" s="31"/>
      <c r="U24" s="31"/>
      <c r="V24" s="31">
        <v>18.350000000000001</v>
      </c>
      <c r="W24" s="17"/>
      <c r="X24" s="17"/>
      <c r="Y24" s="17"/>
      <c r="Z24" s="17"/>
      <c r="AA24" s="17"/>
      <c r="AB24" s="17">
        <v>10.7</v>
      </c>
      <c r="AC24" s="14">
        <f t="shared" si="36"/>
        <v>0</v>
      </c>
      <c r="AD24" s="14">
        <f t="shared" si="37"/>
        <v>0</v>
      </c>
      <c r="AE24" s="14">
        <f t="shared" si="38"/>
        <v>0</v>
      </c>
      <c r="AF24" s="14">
        <f t="shared" si="39"/>
        <v>0</v>
      </c>
      <c r="AG24" s="14">
        <f t="shared" si="40"/>
        <v>0</v>
      </c>
      <c r="AH24" s="14">
        <f t="shared" si="41"/>
        <v>6494468.7000000002</v>
      </c>
      <c r="AI24" s="33">
        <f t="shared" si="42"/>
        <v>0</v>
      </c>
      <c r="AJ24" s="33">
        <f t="shared" si="43"/>
        <v>0</v>
      </c>
      <c r="AK24" s="33">
        <f t="shared" si="44"/>
        <v>0</v>
      </c>
      <c r="AL24" s="33">
        <f t="shared" si="45"/>
        <v>0</v>
      </c>
      <c r="AM24" s="33">
        <f t="shared" si="46"/>
        <v>0</v>
      </c>
      <c r="AN24" s="33">
        <f t="shared" si="47"/>
        <v>3786965.4</v>
      </c>
      <c r="AO24" s="11"/>
      <c r="AP24" s="11"/>
      <c r="AQ24" s="11"/>
      <c r="AR24" s="11"/>
      <c r="AS24" s="11"/>
      <c r="AT24" s="11">
        <v>19.8</v>
      </c>
      <c r="AU24" s="46"/>
      <c r="AV24" s="46"/>
      <c r="AW24" s="46"/>
      <c r="AX24" s="46"/>
      <c r="AY24" s="46"/>
      <c r="AZ24" s="46">
        <v>35</v>
      </c>
      <c r="BA24" s="13">
        <f t="shared" si="48"/>
        <v>0</v>
      </c>
      <c r="BB24" s="13">
        <f t="shared" si="54"/>
        <v>0</v>
      </c>
      <c r="BC24" s="13">
        <f t="shared" si="56"/>
        <v>0</v>
      </c>
      <c r="BD24" s="13">
        <f t="shared" si="58"/>
        <v>0</v>
      </c>
      <c r="BE24" s="13">
        <f t="shared" ref="BE24" si="60">SUM(AS24)*223</f>
        <v>0</v>
      </c>
      <c r="BF24" s="13">
        <f>SUM(AT24)*223*AZ24</f>
        <v>154539.00000000003</v>
      </c>
    </row>
    <row r="25" spans="1:58" x14ac:dyDescent="0.25">
      <c r="A25" s="40"/>
      <c r="B25" s="40"/>
      <c r="C25" s="41"/>
      <c r="D25" s="42"/>
      <c r="E25" s="42"/>
      <c r="F25" s="42"/>
      <c r="G25" s="42"/>
      <c r="H25" s="42"/>
      <c r="I25" s="42"/>
      <c r="J25" s="42"/>
      <c r="K25" s="43"/>
      <c r="L25" s="43"/>
      <c r="M25" s="43"/>
      <c r="N25" s="43"/>
      <c r="O25" s="43"/>
      <c r="P25" s="43"/>
      <c r="Q25" s="42"/>
      <c r="R25" s="42"/>
      <c r="S25" s="42"/>
      <c r="T25" s="42"/>
      <c r="U25" s="42"/>
      <c r="V25" s="42"/>
      <c r="W25" s="42"/>
      <c r="X25" s="42"/>
      <c r="Y25" s="42"/>
      <c r="Z25" s="42"/>
      <c r="AA25" s="42"/>
      <c r="AB25" s="42"/>
      <c r="AC25" s="44"/>
      <c r="AD25" s="44"/>
      <c r="AE25" s="44"/>
      <c r="AF25" s="44"/>
      <c r="AG25" s="44"/>
      <c r="AH25" s="44"/>
      <c r="AI25" s="44"/>
      <c r="AJ25" s="44"/>
      <c r="AK25" s="44"/>
      <c r="AL25" s="44"/>
      <c r="AM25" s="44"/>
      <c r="AN25" s="44"/>
      <c r="AO25" s="42"/>
      <c r="AP25" s="42"/>
      <c r="AQ25" s="42"/>
      <c r="AR25" s="42"/>
      <c r="AS25" s="42"/>
      <c r="AT25" s="42"/>
      <c r="AU25" s="42"/>
      <c r="AV25" s="42"/>
      <c r="AW25" s="42"/>
      <c r="AX25" s="42"/>
      <c r="AY25" s="42"/>
      <c r="AZ25" s="42"/>
      <c r="BA25" s="44"/>
      <c r="BB25" s="44"/>
      <c r="BC25" s="44"/>
      <c r="BD25" s="44"/>
      <c r="BE25" s="44"/>
      <c r="BF25" s="44"/>
    </row>
    <row r="26" spans="1:58" x14ac:dyDescent="0.25">
      <c r="A26" s="70" t="s">
        <v>16</v>
      </c>
      <c r="B26" s="70"/>
      <c r="C26" s="70"/>
      <c r="D26" s="70"/>
      <c r="E26" s="70"/>
      <c r="F26" s="70"/>
      <c r="G26" s="70"/>
      <c r="H26" s="70"/>
      <c r="I26" s="70"/>
      <c r="J26" s="70"/>
      <c r="K26" s="70"/>
      <c r="L26" s="70"/>
      <c r="M26" s="70"/>
      <c r="N26" s="70"/>
      <c r="O26" s="70"/>
      <c r="P26" s="70"/>
      <c r="Q26" s="70"/>
      <c r="R26" s="70"/>
      <c r="S26" s="70"/>
      <c r="T26" s="70"/>
      <c r="U26" s="70"/>
      <c r="V26" s="70"/>
      <c r="W26" s="70"/>
      <c r="X26" s="70"/>
      <c r="Y26" s="70"/>
      <c r="Z26" s="70"/>
      <c r="AA26" s="70"/>
      <c r="AB26" s="70"/>
      <c r="AC26" s="14">
        <f>SUM(AC19:AC24)</f>
        <v>0</v>
      </c>
      <c r="AD26" s="14">
        <f t="shared" ref="AD26:AN26" si="61">SUM(AD19:AD24)</f>
        <v>2012344.7199999997</v>
      </c>
      <c r="AE26" s="14">
        <f t="shared" si="61"/>
        <v>2737205.76</v>
      </c>
      <c r="AF26" s="14">
        <f t="shared" si="61"/>
        <v>3740897.52</v>
      </c>
      <c r="AG26" s="14">
        <f t="shared" si="61"/>
        <v>4946334.2500000009</v>
      </c>
      <c r="AH26" s="14">
        <f t="shared" si="61"/>
        <v>6494468.7000000002</v>
      </c>
      <c r="AI26" s="33">
        <f>SUM(AI19:AI24)</f>
        <v>0</v>
      </c>
      <c r="AJ26" s="33">
        <f t="shared" si="61"/>
        <v>1162072.1599999999</v>
      </c>
      <c r="AK26" s="33">
        <f t="shared" si="61"/>
        <v>1583826.72</v>
      </c>
      <c r="AL26" s="33">
        <f t="shared" si="61"/>
        <v>2170262.16</v>
      </c>
      <c r="AM26" s="33">
        <f t="shared" si="61"/>
        <v>2875958.8</v>
      </c>
      <c r="AN26" s="33">
        <f t="shared" si="61"/>
        <v>3786965.4</v>
      </c>
      <c r="AO26" s="11">
        <f>SUM(AO19:AO24)</f>
        <v>37.35</v>
      </c>
      <c r="AP26" s="11">
        <f t="shared" ref="AP26" si="62">SUM(AP19:AP24)</f>
        <v>34.65</v>
      </c>
      <c r="AQ26" s="11">
        <f t="shared" ref="AQ26" si="63">SUM(AQ19:AQ24)</f>
        <v>31.95</v>
      </c>
      <c r="AR26" s="11">
        <f t="shared" ref="AR26" si="64">SUM(AR19:AR24)</f>
        <v>27.9</v>
      </c>
      <c r="AS26" s="11">
        <f t="shared" ref="AS26" si="65">SUM(AS19:AS24)</f>
        <v>20.7</v>
      </c>
      <c r="AT26" s="11">
        <f t="shared" ref="AT26" si="66">SUM(AT19:AT24)</f>
        <v>19.8</v>
      </c>
      <c r="AU26" s="46">
        <f>SUM(AU19:AU24)</f>
        <v>0</v>
      </c>
      <c r="AV26" s="46">
        <f t="shared" ref="AV26" si="67">SUM(AV19:AV24)</f>
        <v>10</v>
      </c>
      <c r="AW26" s="46">
        <f t="shared" ref="AW26" si="68">SUM(AW19:AW24)</f>
        <v>13</v>
      </c>
      <c r="AX26" s="46">
        <f t="shared" ref="AX26" si="69">SUM(AX19:AX24)</f>
        <v>18</v>
      </c>
      <c r="AY26" s="46">
        <f t="shared" ref="AY26" si="70">SUM(AY19:AY24)</f>
        <v>25</v>
      </c>
      <c r="AZ26" s="46">
        <f t="shared" ref="AZ26" si="71">SUM(AZ19:AZ24)</f>
        <v>35</v>
      </c>
      <c r="BA26" s="13">
        <f>SUM(BA19:BA24)</f>
        <v>0</v>
      </c>
      <c r="BB26" s="13">
        <f t="shared" ref="BB26" si="72">SUM(BB19:BB24)</f>
        <v>77269.5</v>
      </c>
      <c r="BC26" s="13">
        <f t="shared" ref="BC26" si="73">SUM(BC19:BC24)</f>
        <v>92623.049999999988</v>
      </c>
      <c r="BD26" s="13">
        <f t="shared" ref="BD26" si="74">SUM(BD19:BD24)</f>
        <v>111990.59999999999</v>
      </c>
      <c r="BE26" s="13">
        <f t="shared" ref="BE26" si="75">SUM(BE19:BE24)</f>
        <v>115402.49999999999</v>
      </c>
      <c r="BF26" s="13">
        <f t="shared" ref="BF26" si="76">SUM(BF19:BF24)</f>
        <v>154539.00000000003</v>
      </c>
    </row>
    <row r="29" spans="1:58" ht="18.75" x14ac:dyDescent="0.3">
      <c r="A29" s="82" t="s">
        <v>26</v>
      </c>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row>
    <row r="30" spans="1:58" x14ac:dyDescent="0.25">
      <c r="A30" s="55" t="s">
        <v>19</v>
      </c>
      <c r="B30" s="55"/>
      <c r="C30" s="83" t="s">
        <v>23</v>
      </c>
      <c r="D30" s="83"/>
      <c r="E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3"/>
      <c r="AL30" s="83"/>
      <c r="AM30" s="83"/>
      <c r="AN30" s="83"/>
      <c r="AO30" s="83"/>
      <c r="AP30" s="83"/>
      <c r="AQ30" s="83"/>
      <c r="AR30" s="83"/>
      <c r="AS30" s="83"/>
      <c r="AT30" s="83"/>
      <c r="AU30" s="83"/>
      <c r="AV30" s="83"/>
      <c r="AW30" s="83"/>
      <c r="AX30" s="83"/>
      <c r="AY30" s="83"/>
      <c r="AZ30" s="83"/>
      <c r="BA30" s="83"/>
      <c r="BB30" s="83"/>
      <c r="BC30" s="83"/>
      <c r="BD30" s="83"/>
      <c r="BE30" s="83"/>
      <c r="BF30" s="83"/>
    </row>
    <row r="31" spans="1:58" x14ac:dyDescent="0.25">
      <c r="A31" s="55" t="s">
        <v>0</v>
      </c>
      <c r="B31" s="55"/>
      <c r="C31" s="83" t="s">
        <v>24</v>
      </c>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c r="AI31" s="83"/>
      <c r="AJ31" s="83"/>
      <c r="AK31" s="83"/>
      <c r="AL31" s="83"/>
      <c r="AM31" s="83"/>
      <c r="AN31" s="83"/>
      <c r="AO31" s="83"/>
      <c r="AP31" s="83"/>
      <c r="AQ31" s="83"/>
      <c r="AR31" s="83"/>
      <c r="AS31" s="83"/>
      <c r="AT31" s="83"/>
      <c r="AU31" s="83"/>
      <c r="AV31" s="83"/>
      <c r="AW31" s="83"/>
      <c r="AX31" s="83"/>
      <c r="AY31" s="83"/>
      <c r="AZ31" s="83"/>
      <c r="BA31" s="83"/>
      <c r="BB31" s="83"/>
      <c r="BC31" s="83"/>
      <c r="BD31" s="83"/>
      <c r="BE31" s="83"/>
      <c r="BF31" s="83"/>
    </row>
    <row r="32" spans="1:58" x14ac:dyDescent="0.25">
      <c r="A32" s="55" t="s">
        <v>20</v>
      </c>
      <c r="B32" s="55"/>
      <c r="C32" s="83" t="s">
        <v>36</v>
      </c>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83"/>
      <c r="AU32" s="83"/>
      <c r="AV32" s="83"/>
      <c r="AW32" s="83"/>
      <c r="AX32" s="83"/>
      <c r="AY32" s="83"/>
      <c r="AZ32" s="83"/>
      <c r="BA32" s="83"/>
      <c r="BB32" s="83"/>
      <c r="BC32" s="83"/>
      <c r="BD32" s="83"/>
      <c r="BE32" s="83"/>
      <c r="BF32" s="83"/>
    </row>
    <row r="33" spans="1:58" x14ac:dyDescent="0.25">
      <c r="A33" s="55" t="s">
        <v>21</v>
      </c>
      <c r="B33" s="55"/>
      <c r="C33" s="83" t="s">
        <v>33</v>
      </c>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row>
    <row r="34" spans="1:58" x14ac:dyDescent="0.25">
      <c r="A34" s="55" t="s">
        <v>34</v>
      </c>
      <c r="B34" s="55"/>
      <c r="C34" s="83" t="s">
        <v>39</v>
      </c>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row>
    <row r="35" spans="1:58" x14ac:dyDescent="0.25">
      <c r="A35" s="55" t="s">
        <v>40</v>
      </c>
      <c r="B35" s="55"/>
      <c r="C35" s="83" t="s">
        <v>41</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row>
    <row r="36" spans="1:58" x14ac:dyDescent="0.25">
      <c r="A36" s="55" t="s">
        <v>4</v>
      </c>
      <c r="B36" s="55"/>
      <c r="C36" s="83" t="s">
        <v>58</v>
      </c>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row>
    <row r="37" spans="1:58" x14ac:dyDescent="0.25">
      <c r="A37" s="86" t="s">
        <v>22</v>
      </c>
      <c r="B37" s="87"/>
      <c r="C37" s="88" t="s">
        <v>25</v>
      </c>
      <c r="D37" s="89"/>
      <c r="E37" s="89"/>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89"/>
      <c r="AK37" s="89"/>
      <c r="AL37" s="89"/>
      <c r="AM37" s="89"/>
      <c r="AN37" s="89"/>
      <c r="AO37" s="89"/>
      <c r="AP37" s="89"/>
      <c r="AQ37" s="89"/>
      <c r="AR37" s="89"/>
      <c r="AS37" s="89"/>
      <c r="AT37" s="89"/>
      <c r="AU37" s="89"/>
      <c r="AV37" s="89"/>
      <c r="AW37" s="89"/>
      <c r="AX37" s="89"/>
      <c r="AY37" s="89"/>
      <c r="AZ37" s="89"/>
      <c r="BA37" s="89"/>
      <c r="BB37" s="89"/>
      <c r="BC37" s="89"/>
      <c r="BD37" s="89"/>
      <c r="BE37" s="89"/>
      <c r="BF37" s="90"/>
    </row>
    <row r="38" spans="1:58" x14ac:dyDescent="0.25">
      <c r="A38" s="55" t="s">
        <v>7</v>
      </c>
      <c r="B38" s="55"/>
      <c r="C38" s="83" t="s">
        <v>35</v>
      </c>
      <c r="D38" s="83"/>
      <c r="E38" s="83"/>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row>
    <row r="39" spans="1:58" x14ac:dyDescent="0.25">
      <c r="A39" s="55" t="s">
        <v>10</v>
      </c>
      <c r="B39" s="55"/>
      <c r="C39" s="83" t="s">
        <v>55</v>
      </c>
      <c r="D39" s="83"/>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row>
    <row r="40" spans="1:58" x14ac:dyDescent="0.25">
      <c r="A40" s="55" t="s">
        <v>9</v>
      </c>
      <c r="B40" s="55"/>
      <c r="C40" s="83" t="s">
        <v>35</v>
      </c>
      <c r="D40" s="83"/>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row>
    <row r="41" spans="1:58" x14ac:dyDescent="0.25">
      <c r="A41" s="55" t="s">
        <v>11</v>
      </c>
      <c r="B41" s="55"/>
      <c r="C41" s="83" t="s">
        <v>56</v>
      </c>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row>
    <row r="42" spans="1:58" x14ac:dyDescent="0.25">
      <c r="A42" s="84" t="s">
        <v>12</v>
      </c>
      <c r="B42" s="84"/>
      <c r="C42" s="83" t="s">
        <v>37</v>
      </c>
      <c r="D42" s="83"/>
      <c r="E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c r="BF42" s="83"/>
    </row>
    <row r="43" spans="1:58" x14ac:dyDescent="0.25">
      <c r="A43" s="84" t="s">
        <v>38</v>
      </c>
      <c r="B43" s="84"/>
      <c r="C43" s="83" t="s">
        <v>67</v>
      </c>
      <c r="D43" s="83"/>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row>
    <row r="44" spans="1:58" x14ac:dyDescent="0.25">
      <c r="A44" s="85"/>
      <c r="B44" s="85"/>
      <c r="C44" s="83" t="s">
        <v>66</v>
      </c>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83"/>
    </row>
    <row r="45" spans="1:58" x14ac:dyDescent="0.25">
      <c r="A45" s="85"/>
      <c r="B45" s="85"/>
      <c r="C45" s="91" t="s">
        <v>64</v>
      </c>
      <c r="D45" s="83"/>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83"/>
    </row>
    <row r="46" spans="1:58" x14ac:dyDescent="0.25">
      <c r="A46" s="85"/>
      <c r="B46" s="85"/>
      <c r="C46" s="91" t="s">
        <v>65</v>
      </c>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3"/>
      <c r="BF46" s="83"/>
    </row>
    <row r="47" spans="1:58" x14ac:dyDescent="0.25">
      <c r="A47" s="85"/>
      <c r="B47" s="85"/>
    </row>
    <row r="48" spans="1:58" x14ac:dyDescent="0.25">
      <c r="A48" s="85"/>
      <c r="B48" s="85"/>
    </row>
    <row r="49" spans="1:16" x14ac:dyDescent="0.25">
      <c r="A49" s="85"/>
      <c r="B49" s="85"/>
    </row>
    <row r="50" spans="1:16" x14ac:dyDescent="0.25">
      <c r="A50" s="85"/>
      <c r="B50" s="85"/>
      <c r="P50" s="38"/>
    </row>
  </sheetData>
  <mergeCells count="66">
    <mergeCell ref="A3:D3"/>
    <mergeCell ref="A50:B50"/>
    <mergeCell ref="A42:B42"/>
    <mergeCell ref="A37:B37"/>
    <mergeCell ref="C37:BF37"/>
    <mergeCell ref="A45:B45"/>
    <mergeCell ref="A46:B46"/>
    <mergeCell ref="A47:B47"/>
    <mergeCell ref="A44:B44"/>
    <mergeCell ref="C45:BF45"/>
    <mergeCell ref="C46:BF46"/>
    <mergeCell ref="A48:B48"/>
    <mergeCell ref="A49:B49"/>
    <mergeCell ref="A41:B41"/>
    <mergeCell ref="C41:BF41"/>
    <mergeCell ref="C44:BF44"/>
    <mergeCell ref="C38:BF38"/>
    <mergeCell ref="A34:B34"/>
    <mergeCell ref="C34:BF34"/>
    <mergeCell ref="C43:BF43"/>
    <mergeCell ref="A35:B35"/>
    <mergeCell ref="C35:BF35"/>
    <mergeCell ref="C42:BF42"/>
    <mergeCell ref="A43:B43"/>
    <mergeCell ref="A38:B38"/>
    <mergeCell ref="A36:B36"/>
    <mergeCell ref="C36:BF36"/>
    <mergeCell ref="A39:B39"/>
    <mergeCell ref="C39:BF39"/>
    <mergeCell ref="A40:B40"/>
    <mergeCell ref="C40:BF40"/>
    <mergeCell ref="C30:BF30"/>
    <mergeCell ref="A32:B32"/>
    <mergeCell ref="C32:BF32"/>
    <mergeCell ref="A33:B33"/>
    <mergeCell ref="C33:BF33"/>
    <mergeCell ref="A31:B31"/>
    <mergeCell ref="C31:BF31"/>
    <mergeCell ref="A30:B30"/>
    <mergeCell ref="A16:D16"/>
    <mergeCell ref="A29:BF29"/>
    <mergeCell ref="K17:P17"/>
    <mergeCell ref="Q17:V17"/>
    <mergeCell ref="W17:AB17"/>
    <mergeCell ref="AC17:AH17"/>
    <mergeCell ref="E17:J17"/>
    <mergeCell ref="AU17:AZ17"/>
    <mergeCell ref="AI17:AN17"/>
    <mergeCell ref="A26:AB26"/>
    <mergeCell ref="BA17:BF17"/>
    <mergeCell ref="A1:BF1"/>
    <mergeCell ref="E16:J16"/>
    <mergeCell ref="AO17:AT17"/>
    <mergeCell ref="A13:AB13"/>
    <mergeCell ref="A15:BF15"/>
    <mergeCell ref="A2:BF2"/>
    <mergeCell ref="E3:J3"/>
    <mergeCell ref="E4:J4"/>
    <mergeCell ref="K4:P4"/>
    <mergeCell ref="Q4:V4"/>
    <mergeCell ref="W4:AB4"/>
    <mergeCell ref="AC4:AH4"/>
    <mergeCell ref="AI4:AN4"/>
    <mergeCell ref="AO4:AT4"/>
    <mergeCell ref="BA4:BF4"/>
    <mergeCell ref="AU4:AZ4"/>
  </mergeCells>
  <hyperlinks>
    <hyperlink ref="C45" r:id="rId1" xr:uid="{FB032152-6538-445A-AAF9-F34BAFB81A4A}"/>
    <hyperlink ref="C46" r:id="rId2" xr:uid="{48CCABA9-7944-46CB-ACFD-3446B8D774B7}"/>
  </hyperlinks>
  <pageMargins left="0.2" right="0.2" top="0.75" bottom="0.75" header="0.3" footer="0.3"/>
  <pageSetup paperSize="17" scale="45" orientation="landscape" horizontalDpi="1200" verticalDpi="12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AQ31"/>
  <sheetViews>
    <sheetView zoomScaleNormal="100" workbookViewId="0">
      <selection activeCell="AK14" sqref="AK14"/>
    </sheetView>
  </sheetViews>
  <sheetFormatPr defaultRowHeight="15" x14ac:dyDescent="0.25"/>
  <cols>
    <col min="1" max="1" width="6.140625" bestFit="1" customWidth="1"/>
    <col min="2" max="2" width="25.5703125" customWidth="1"/>
    <col min="3" max="3" width="10.85546875" bestFit="1" customWidth="1"/>
    <col min="4" max="5" width="4.5703125" bestFit="1" customWidth="1"/>
    <col min="6" max="8" width="5.42578125" bestFit="1" customWidth="1"/>
    <col min="9" max="9" width="6.42578125" bestFit="1" customWidth="1"/>
    <col min="10" max="11" width="4.5703125" bestFit="1" customWidth="1"/>
    <col min="12" max="14" width="5.42578125" bestFit="1" customWidth="1"/>
    <col min="15" max="15" width="6.42578125" bestFit="1" customWidth="1"/>
    <col min="16" max="20" width="5.5703125" bestFit="1" customWidth="1"/>
    <col min="21" max="21" width="7.28515625" bestFit="1" customWidth="1"/>
    <col min="22" max="26" width="5.5703125" bestFit="1" customWidth="1"/>
    <col min="27" max="27" width="6.42578125" bestFit="1" customWidth="1"/>
    <col min="28" max="28" width="6.7109375" customWidth="1"/>
    <col min="29" max="30" width="4.42578125" bestFit="1" customWidth="1"/>
    <col min="31" max="33" width="5.42578125" bestFit="1" customWidth="1"/>
    <col min="34" max="34" width="6.42578125" bestFit="1" customWidth="1"/>
  </cols>
  <sheetData>
    <row r="1" spans="1:34" ht="33.75" customHeight="1" x14ac:dyDescent="0.5">
      <c r="A1" s="66" t="s">
        <v>87</v>
      </c>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row>
    <row r="2" spans="1:34" ht="26.25" x14ac:dyDescent="0.4">
      <c r="A2" s="71" t="s">
        <v>18</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row>
    <row r="3" spans="1:34" x14ac:dyDescent="0.25">
      <c r="D3" s="95" t="s">
        <v>28</v>
      </c>
      <c r="E3" s="95"/>
      <c r="F3" s="95"/>
      <c r="G3" s="95"/>
      <c r="H3" s="95"/>
      <c r="I3" s="95"/>
    </row>
    <row r="4" spans="1:34" ht="33.75" customHeight="1" x14ac:dyDescent="0.25">
      <c r="D4" s="92" t="s">
        <v>6</v>
      </c>
      <c r="E4" s="93"/>
      <c r="F4" s="93"/>
      <c r="G4" s="93"/>
      <c r="H4" s="93"/>
      <c r="I4" s="94"/>
      <c r="J4" s="92" t="s">
        <v>13</v>
      </c>
      <c r="K4" s="93"/>
      <c r="L4" s="93"/>
      <c r="M4" s="93"/>
      <c r="N4" s="93"/>
      <c r="O4" s="94"/>
      <c r="P4" s="100" t="s">
        <v>31</v>
      </c>
      <c r="Q4" s="101"/>
      <c r="R4" s="101"/>
      <c r="S4" s="101"/>
      <c r="T4" s="101"/>
      <c r="U4" s="102"/>
      <c r="V4" s="97" t="s">
        <v>54</v>
      </c>
      <c r="W4" s="97"/>
      <c r="X4" s="97"/>
      <c r="Y4" s="97"/>
      <c r="Z4" s="97"/>
      <c r="AA4" s="98"/>
      <c r="AB4" s="99"/>
      <c r="AC4" s="96" t="s">
        <v>32</v>
      </c>
      <c r="AD4" s="96"/>
      <c r="AE4" s="96"/>
      <c r="AF4" s="96"/>
      <c r="AG4" s="69"/>
      <c r="AH4" s="69"/>
    </row>
    <row r="5" spans="1:34" s="3" customFormat="1" ht="45.75" customHeight="1" x14ac:dyDescent="0.25">
      <c r="A5" s="8" t="s">
        <v>5</v>
      </c>
      <c r="B5" s="8" t="s">
        <v>29</v>
      </c>
      <c r="C5" s="8" t="s">
        <v>30</v>
      </c>
      <c r="D5" s="8" t="s">
        <v>70</v>
      </c>
      <c r="E5" s="8" t="s">
        <v>69</v>
      </c>
      <c r="F5" s="8" t="s">
        <v>68</v>
      </c>
      <c r="G5" s="8" t="s">
        <v>14</v>
      </c>
      <c r="H5" s="8" t="s">
        <v>15</v>
      </c>
      <c r="I5" s="8" t="s">
        <v>71</v>
      </c>
      <c r="J5" s="8" t="s">
        <v>70</v>
      </c>
      <c r="K5" s="8" t="s">
        <v>69</v>
      </c>
      <c r="L5" s="8" t="s">
        <v>68</v>
      </c>
      <c r="M5" s="8" t="s">
        <v>14</v>
      </c>
      <c r="N5" s="8" t="s">
        <v>15</v>
      </c>
      <c r="O5" s="8" t="s">
        <v>71</v>
      </c>
      <c r="P5" s="9" t="s">
        <v>70</v>
      </c>
      <c r="Q5" s="9" t="s">
        <v>69</v>
      </c>
      <c r="R5" s="9" t="s">
        <v>68</v>
      </c>
      <c r="S5" s="9" t="s">
        <v>14</v>
      </c>
      <c r="T5" s="9" t="s">
        <v>15</v>
      </c>
      <c r="U5" s="9" t="s">
        <v>71</v>
      </c>
      <c r="V5" s="16" t="s">
        <v>70</v>
      </c>
      <c r="W5" s="16" t="s">
        <v>69</v>
      </c>
      <c r="X5" s="16" t="s">
        <v>68</v>
      </c>
      <c r="Y5" s="16" t="s">
        <v>14</v>
      </c>
      <c r="Z5" s="16" t="s">
        <v>15</v>
      </c>
      <c r="AA5" s="20" t="s">
        <v>71</v>
      </c>
      <c r="AB5" s="99"/>
      <c r="AC5" s="22" t="s">
        <v>70</v>
      </c>
      <c r="AD5" s="22" t="s">
        <v>69</v>
      </c>
      <c r="AE5" s="22" t="s">
        <v>68</v>
      </c>
      <c r="AF5" s="22" t="s">
        <v>14</v>
      </c>
      <c r="AG5" s="10" t="s">
        <v>15</v>
      </c>
      <c r="AH5" s="10" t="s">
        <v>71</v>
      </c>
    </row>
    <row r="6" spans="1:34" x14ac:dyDescent="0.25">
      <c r="A6" s="1"/>
      <c r="B6" s="1" t="s">
        <v>84</v>
      </c>
      <c r="C6" s="4">
        <v>1.5</v>
      </c>
      <c r="D6" s="4">
        <v>3.57</v>
      </c>
      <c r="E6" s="4">
        <v>3.58</v>
      </c>
      <c r="F6" s="4">
        <v>3.6</v>
      </c>
      <c r="G6" s="4">
        <v>3.75</v>
      </c>
      <c r="H6" s="4">
        <v>3.8</v>
      </c>
      <c r="I6" s="4">
        <v>3.92</v>
      </c>
      <c r="J6" s="6">
        <f>SUM(D6)-$C6</f>
        <v>2.0699999999999998</v>
      </c>
      <c r="K6" s="6">
        <f t="shared" ref="K6:O6" si="0">SUM(E6)-$C6</f>
        <v>2.08</v>
      </c>
      <c r="L6" s="6">
        <f t="shared" si="0"/>
        <v>2.1</v>
      </c>
      <c r="M6" s="6">
        <f t="shared" si="0"/>
        <v>2.25</v>
      </c>
      <c r="N6" s="6">
        <f t="shared" si="0"/>
        <v>2.2999999999999998</v>
      </c>
      <c r="O6" s="6">
        <f t="shared" si="0"/>
        <v>2.42</v>
      </c>
      <c r="P6" s="7">
        <v>24</v>
      </c>
      <c r="Q6" s="7">
        <v>28</v>
      </c>
      <c r="R6" s="7">
        <v>32</v>
      </c>
      <c r="S6" s="7">
        <v>36</v>
      </c>
      <c r="T6" s="7">
        <v>40</v>
      </c>
      <c r="U6" s="7">
        <v>44</v>
      </c>
      <c r="V6" s="17">
        <f>+P6+4</f>
        <v>28</v>
      </c>
      <c r="W6" s="17">
        <f t="shared" ref="W6:AA6" si="1">+Q6+4</f>
        <v>32</v>
      </c>
      <c r="X6" s="17">
        <f t="shared" si="1"/>
        <v>36</v>
      </c>
      <c r="Y6" s="17">
        <f t="shared" si="1"/>
        <v>40</v>
      </c>
      <c r="Z6" s="17">
        <f t="shared" si="1"/>
        <v>44</v>
      </c>
      <c r="AA6" s="17">
        <f t="shared" si="1"/>
        <v>48</v>
      </c>
      <c r="AB6" s="99"/>
      <c r="AC6" s="103" t="s">
        <v>75</v>
      </c>
      <c r="AD6" s="104"/>
      <c r="AE6" s="104"/>
      <c r="AF6" s="104"/>
      <c r="AG6" s="104"/>
      <c r="AH6" s="105"/>
    </row>
    <row r="7" spans="1:34" x14ac:dyDescent="0.25">
      <c r="A7" s="1"/>
      <c r="B7" s="1"/>
      <c r="C7" s="4"/>
      <c r="D7" s="4"/>
      <c r="E7" s="4"/>
      <c r="F7" s="4"/>
      <c r="G7" s="4"/>
      <c r="H7" s="4"/>
      <c r="I7" s="4"/>
      <c r="J7" s="6"/>
      <c r="K7" s="6"/>
      <c r="L7" s="6"/>
      <c r="M7" s="6"/>
      <c r="N7" s="6"/>
      <c r="O7" s="6"/>
      <c r="P7" s="7"/>
      <c r="Q7" s="7"/>
      <c r="R7" s="7"/>
      <c r="S7" s="7"/>
      <c r="T7" s="7"/>
      <c r="U7" s="7"/>
      <c r="V7" s="17"/>
      <c r="W7" s="17"/>
      <c r="X7" s="17"/>
      <c r="Y7" s="17"/>
      <c r="Z7" s="17"/>
      <c r="AA7" s="21"/>
      <c r="AB7" s="99"/>
      <c r="AC7" s="23"/>
      <c r="AD7" s="23"/>
      <c r="AE7" s="23"/>
      <c r="AF7" s="23"/>
      <c r="AG7" s="19"/>
      <c r="AH7" s="19"/>
    </row>
    <row r="8" spans="1:34" x14ac:dyDescent="0.25">
      <c r="AB8" s="99"/>
    </row>
    <row r="9" spans="1:34" x14ac:dyDescent="0.25">
      <c r="A9" s="92" t="s">
        <v>16</v>
      </c>
      <c r="B9" s="93"/>
      <c r="C9" s="93"/>
      <c r="D9" s="93"/>
      <c r="E9" s="93"/>
      <c r="F9" s="93"/>
      <c r="G9" s="93"/>
      <c r="H9" s="93"/>
      <c r="I9" s="93"/>
      <c r="J9" s="93"/>
      <c r="K9" s="93"/>
      <c r="L9" s="93"/>
      <c r="M9" s="93"/>
      <c r="N9" s="93"/>
      <c r="O9" s="94"/>
      <c r="P9" s="15">
        <f>SUM(P6:P7)</f>
        <v>24</v>
      </c>
      <c r="Q9" s="15">
        <f t="shared" ref="Q9:U9" si="2">SUM(Q6:Q7)</f>
        <v>28</v>
      </c>
      <c r="R9" s="15">
        <f t="shared" si="2"/>
        <v>32</v>
      </c>
      <c r="S9" s="15">
        <f t="shared" si="2"/>
        <v>36</v>
      </c>
      <c r="T9" s="15">
        <f t="shared" si="2"/>
        <v>40</v>
      </c>
      <c r="U9" s="15">
        <f t="shared" si="2"/>
        <v>44</v>
      </c>
      <c r="V9" s="18">
        <f>SUM(V6:V7)</f>
        <v>28</v>
      </c>
      <c r="W9" s="18">
        <f t="shared" ref="W9:AA9" si="3">SUM(W6:W7)</f>
        <v>32</v>
      </c>
      <c r="X9" s="18">
        <f t="shared" si="3"/>
        <v>36</v>
      </c>
      <c r="Y9" s="18">
        <f t="shared" si="3"/>
        <v>40</v>
      </c>
      <c r="Z9" s="18">
        <f t="shared" si="3"/>
        <v>44</v>
      </c>
      <c r="AA9" s="18">
        <f t="shared" si="3"/>
        <v>48</v>
      </c>
      <c r="AB9" s="99"/>
      <c r="AC9" s="23">
        <f t="shared" ref="AC9:AH9" si="4">SUM(AC6:AC7)</f>
        <v>0</v>
      </c>
      <c r="AD9" s="23">
        <f t="shared" si="4"/>
        <v>0</v>
      </c>
      <c r="AE9" s="23">
        <f t="shared" si="4"/>
        <v>0</v>
      </c>
      <c r="AF9" s="23">
        <f t="shared" si="4"/>
        <v>0</v>
      </c>
      <c r="AG9" s="23">
        <f t="shared" si="4"/>
        <v>0</v>
      </c>
      <c r="AH9" s="23">
        <f t="shared" si="4"/>
        <v>0</v>
      </c>
    </row>
    <row r="10" spans="1:34" x14ac:dyDescent="0.25">
      <c r="U10" s="47" t="s">
        <v>76</v>
      </c>
      <c r="V10" s="48">
        <f>+V9/24</f>
        <v>1.1666666666666667</v>
      </c>
      <c r="W10" s="48">
        <f t="shared" ref="W10:AA10" si="5">+W9/24</f>
        <v>1.3333333333333333</v>
      </c>
      <c r="X10" s="48">
        <f t="shared" si="5"/>
        <v>1.5</v>
      </c>
      <c r="Y10" s="48">
        <f t="shared" si="5"/>
        <v>1.6666666666666667</v>
      </c>
      <c r="Z10" s="48">
        <f t="shared" si="5"/>
        <v>1.8333333333333333</v>
      </c>
      <c r="AA10" s="48">
        <f t="shared" si="5"/>
        <v>2</v>
      </c>
    </row>
    <row r="11" spans="1:34" ht="26.25" x14ac:dyDescent="0.4">
      <c r="A11" s="71" t="s">
        <v>17</v>
      </c>
      <c r="B11" s="71"/>
      <c r="C11" s="71"/>
      <c r="D11" s="71"/>
      <c r="E11" s="71"/>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row>
    <row r="12" spans="1:34" x14ac:dyDescent="0.25">
      <c r="D12" s="95" t="s">
        <v>27</v>
      </c>
      <c r="E12" s="95"/>
      <c r="F12" s="95"/>
      <c r="G12" s="95"/>
      <c r="H12" s="95"/>
      <c r="I12" s="95"/>
    </row>
    <row r="13" spans="1:34" ht="33" customHeight="1" x14ac:dyDescent="0.25">
      <c r="A13" s="3"/>
      <c r="B13" s="3"/>
      <c r="C13" s="3"/>
      <c r="D13" s="117" t="s">
        <v>6</v>
      </c>
      <c r="E13" s="118"/>
      <c r="F13" s="118"/>
      <c r="G13" s="118"/>
      <c r="H13" s="118"/>
      <c r="I13" s="119"/>
      <c r="J13" s="117" t="s">
        <v>13</v>
      </c>
      <c r="K13" s="118"/>
      <c r="L13" s="118"/>
      <c r="M13" s="118"/>
      <c r="N13" s="118"/>
      <c r="O13" s="119"/>
      <c r="P13" s="114" t="s">
        <v>31</v>
      </c>
      <c r="Q13" s="115"/>
      <c r="R13" s="115"/>
      <c r="S13" s="115"/>
      <c r="T13" s="115"/>
      <c r="U13" s="116"/>
      <c r="V13" s="97" t="s">
        <v>54</v>
      </c>
      <c r="W13" s="97"/>
      <c r="X13" s="97"/>
      <c r="Y13" s="97"/>
      <c r="Z13" s="97"/>
      <c r="AA13" s="98"/>
      <c r="AB13" s="99"/>
      <c r="AC13" s="112" t="s">
        <v>32</v>
      </c>
      <c r="AD13" s="112"/>
      <c r="AE13" s="112"/>
      <c r="AF13" s="112"/>
      <c r="AG13" s="113"/>
      <c r="AH13" s="113"/>
    </row>
    <row r="14" spans="1:34" s="3" customFormat="1" ht="45.75" customHeight="1" x14ac:dyDescent="0.25">
      <c r="A14" s="8" t="s">
        <v>5</v>
      </c>
      <c r="B14" s="8" t="s">
        <v>0</v>
      </c>
      <c r="C14" s="8" t="s">
        <v>30</v>
      </c>
      <c r="D14" s="8" t="s">
        <v>70</v>
      </c>
      <c r="E14" s="8" t="s">
        <v>69</v>
      </c>
      <c r="F14" s="8" t="s">
        <v>68</v>
      </c>
      <c r="G14" s="8" t="s">
        <v>14</v>
      </c>
      <c r="H14" s="8" t="s">
        <v>15</v>
      </c>
      <c r="I14" s="8" t="s">
        <v>71</v>
      </c>
      <c r="J14" s="8" t="s">
        <v>70</v>
      </c>
      <c r="K14" s="8" t="s">
        <v>69</v>
      </c>
      <c r="L14" s="8" t="s">
        <v>68</v>
      </c>
      <c r="M14" s="8" t="s">
        <v>14</v>
      </c>
      <c r="N14" s="8" t="s">
        <v>15</v>
      </c>
      <c r="O14" s="8" t="s">
        <v>71</v>
      </c>
      <c r="P14" s="9" t="s">
        <v>70</v>
      </c>
      <c r="Q14" s="9" t="s">
        <v>69</v>
      </c>
      <c r="R14" s="9" t="s">
        <v>68</v>
      </c>
      <c r="S14" s="9" t="s">
        <v>14</v>
      </c>
      <c r="T14" s="9" t="s">
        <v>15</v>
      </c>
      <c r="U14" s="9" t="s">
        <v>71</v>
      </c>
      <c r="V14" s="16" t="s">
        <v>70</v>
      </c>
      <c r="W14" s="16" t="s">
        <v>69</v>
      </c>
      <c r="X14" s="16" t="s">
        <v>68</v>
      </c>
      <c r="Y14" s="16" t="s">
        <v>14</v>
      </c>
      <c r="Z14" s="16" t="s">
        <v>15</v>
      </c>
      <c r="AA14" s="20" t="s">
        <v>71</v>
      </c>
      <c r="AB14" s="99"/>
      <c r="AC14" s="22" t="s">
        <v>70</v>
      </c>
      <c r="AD14" s="22" t="s">
        <v>69</v>
      </c>
      <c r="AE14" s="22" t="s">
        <v>68</v>
      </c>
      <c r="AF14" s="22" t="s">
        <v>14</v>
      </c>
      <c r="AG14" s="10" t="s">
        <v>15</v>
      </c>
      <c r="AH14" s="10" t="s">
        <v>71</v>
      </c>
    </row>
    <row r="15" spans="1:34" x14ac:dyDescent="0.25">
      <c r="A15" s="1"/>
      <c r="B15" s="1" t="s">
        <v>84</v>
      </c>
      <c r="C15" s="4">
        <v>2.4</v>
      </c>
      <c r="D15" s="4">
        <v>2.82</v>
      </c>
      <c r="E15" s="4">
        <v>2.88</v>
      </c>
      <c r="F15" s="4">
        <v>2.95</v>
      </c>
      <c r="G15" s="4">
        <v>3.14</v>
      </c>
      <c r="H15" s="4">
        <v>3.25</v>
      </c>
      <c r="I15" s="4">
        <v>3.42</v>
      </c>
      <c r="J15" s="5">
        <f>SUM(D15)-$C15</f>
        <v>0.41999999999999993</v>
      </c>
      <c r="K15" s="6">
        <f t="shared" ref="K15" si="6">SUM(E15)-$C15</f>
        <v>0.48</v>
      </c>
      <c r="L15" s="6">
        <f t="shared" ref="L15" si="7">SUM(F15)-$C15</f>
        <v>0.55000000000000027</v>
      </c>
      <c r="M15" s="6">
        <f t="shared" ref="M15" si="8">SUM(G15)-$C15</f>
        <v>0.74000000000000021</v>
      </c>
      <c r="N15" s="6">
        <f t="shared" ref="N15" si="9">SUM(H15)-$C15</f>
        <v>0.85000000000000009</v>
      </c>
      <c r="O15" s="6">
        <f t="shared" ref="O15" si="10">SUM(I15)-$C15</f>
        <v>1.02</v>
      </c>
      <c r="P15" s="7">
        <v>0</v>
      </c>
      <c r="Q15" s="7">
        <v>0</v>
      </c>
      <c r="R15" s="7">
        <v>0</v>
      </c>
      <c r="S15" s="7">
        <v>4</v>
      </c>
      <c r="T15" s="7">
        <v>8</v>
      </c>
      <c r="U15" s="7">
        <v>16</v>
      </c>
      <c r="V15" s="17">
        <v>0</v>
      </c>
      <c r="W15" s="17">
        <v>0</v>
      </c>
      <c r="X15" s="17">
        <v>0</v>
      </c>
      <c r="Y15" s="17">
        <f t="shared" ref="Y15" si="11">+S15+4</f>
        <v>8</v>
      </c>
      <c r="Z15" s="17">
        <f t="shared" ref="Z15" si="12">+T15+4</f>
        <v>12</v>
      </c>
      <c r="AA15" s="17">
        <f t="shared" ref="AA15" si="13">+U15+4</f>
        <v>20</v>
      </c>
      <c r="AB15" s="99"/>
      <c r="AC15" s="103" t="s">
        <v>75</v>
      </c>
      <c r="AD15" s="104"/>
      <c r="AE15" s="104"/>
      <c r="AF15" s="104"/>
      <c r="AG15" s="104"/>
      <c r="AH15" s="105"/>
    </row>
    <row r="16" spans="1:34" x14ac:dyDescent="0.25">
      <c r="A16" s="1"/>
      <c r="B16" s="1"/>
      <c r="C16" s="4"/>
      <c r="D16" s="4"/>
      <c r="E16" s="4"/>
      <c r="F16" s="4"/>
      <c r="G16" s="4"/>
      <c r="H16" s="4"/>
      <c r="I16" s="4"/>
      <c r="J16" s="5"/>
      <c r="K16" s="5"/>
      <c r="L16" s="5"/>
      <c r="M16" s="5"/>
      <c r="N16" s="6"/>
      <c r="O16" s="6"/>
      <c r="P16" s="7"/>
      <c r="Q16" s="7"/>
      <c r="R16" s="7"/>
      <c r="S16" s="7"/>
      <c r="T16" s="7"/>
      <c r="U16" s="7"/>
      <c r="V16" s="17"/>
      <c r="W16" s="17"/>
      <c r="X16" s="17"/>
      <c r="Y16" s="17"/>
      <c r="Z16" s="17"/>
      <c r="AA16" s="21"/>
      <c r="AB16" s="99"/>
      <c r="AC16" s="23"/>
      <c r="AD16" s="23"/>
      <c r="AE16" s="23"/>
      <c r="AF16" s="23"/>
      <c r="AG16" s="19"/>
      <c r="AH16" s="19"/>
    </row>
    <row r="17" spans="1:43" x14ac:dyDescent="0.25">
      <c r="AB17" s="99"/>
    </row>
    <row r="18" spans="1:43" x14ac:dyDescent="0.25">
      <c r="A18" s="92" t="s">
        <v>16</v>
      </c>
      <c r="B18" s="93"/>
      <c r="C18" s="93"/>
      <c r="D18" s="93"/>
      <c r="E18" s="93"/>
      <c r="F18" s="93"/>
      <c r="G18" s="93"/>
      <c r="H18" s="93"/>
      <c r="I18" s="93"/>
      <c r="J18" s="93"/>
      <c r="K18" s="93"/>
      <c r="L18" s="93"/>
      <c r="M18" s="93"/>
      <c r="N18" s="93"/>
      <c r="O18" s="94"/>
      <c r="P18" s="15">
        <f>SUM(P15:P16)</f>
        <v>0</v>
      </c>
      <c r="Q18" s="15">
        <f t="shared" ref="Q18:U18" si="14">SUM(Q15:Q16)</f>
        <v>0</v>
      </c>
      <c r="R18" s="15">
        <f t="shared" si="14"/>
        <v>0</v>
      </c>
      <c r="S18" s="15">
        <f t="shared" si="14"/>
        <v>4</v>
      </c>
      <c r="T18" s="15">
        <f t="shared" si="14"/>
        <v>8</v>
      </c>
      <c r="U18" s="15">
        <f t="shared" si="14"/>
        <v>16</v>
      </c>
      <c r="V18" s="18">
        <f>SUM(V15:V16)</f>
        <v>0</v>
      </c>
      <c r="W18" s="18">
        <f t="shared" ref="W18:AA18" si="15">SUM(W15:W16)</f>
        <v>0</v>
      </c>
      <c r="X18" s="18">
        <f t="shared" si="15"/>
        <v>0</v>
      </c>
      <c r="Y18" s="18">
        <f t="shared" si="15"/>
        <v>8</v>
      </c>
      <c r="Z18" s="18">
        <f t="shared" si="15"/>
        <v>12</v>
      </c>
      <c r="AA18" s="18">
        <f t="shared" si="15"/>
        <v>20</v>
      </c>
      <c r="AB18" s="99"/>
      <c r="AC18" s="23">
        <f t="shared" ref="AC18:AH18" si="16">SUM(AC15:AC16)</f>
        <v>0</v>
      </c>
      <c r="AD18" s="23">
        <f t="shared" si="16"/>
        <v>0</v>
      </c>
      <c r="AE18" s="23">
        <f t="shared" si="16"/>
        <v>0</v>
      </c>
      <c r="AF18" s="23">
        <f t="shared" si="16"/>
        <v>0</v>
      </c>
      <c r="AG18" s="23">
        <f t="shared" si="16"/>
        <v>0</v>
      </c>
      <c r="AH18" s="23">
        <f t="shared" si="16"/>
        <v>0</v>
      </c>
    </row>
    <row r="19" spans="1:43" x14ac:dyDescent="0.25">
      <c r="U19" s="47" t="s">
        <v>76</v>
      </c>
      <c r="V19" s="48">
        <f>+V18/24</f>
        <v>0</v>
      </c>
      <c r="W19" s="48">
        <f t="shared" ref="W19" si="17">+W18/24</f>
        <v>0</v>
      </c>
      <c r="X19" s="18">
        <f t="shared" ref="X19" si="18">+X18/24</f>
        <v>0</v>
      </c>
      <c r="Y19" s="48">
        <f t="shared" ref="Y19" si="19">+Y18/24</f>
        <v>0.33333333333333331</v>
      </c>
      <c r="Z19" s="48">
        <f t="shared" ref="Z19" si="20">+Z18/24</f>
        <v>0.5</v>
      </c>
      <c r="AA19" s="48">
        <f t="shared" ref="AA19" si="21">+AA18/24</f>
        <v>0.83333333333333337</v>
      </c>
    </row>
    <row r="22" spans="1:43" ht="18.75" x14ac:dyDescent="0.3">
      <c r="A22" s="82" t="s">
        <v>26</v>
      </c>
      <c r="B22" s="82"/>
      <c r="C22" s="82"/>
      <c r="D22" s="82"/>
      <c r="E22" s="82"/>
      <c r="F22" s="82"/>
      <c r="G22" s="82"/>
      <c r="H22" s="82"/>
      <c r="I22" s="82"/>
      <c r="J22" s="82"/>
      <c r="K22" s="82"/>
      <c r="L22" s="82"/>
      <c r="M22" s="82"/>
      <c r="N22" s="82"/>
      <c r="O22" s="82"/>
      <c r="P22" s="82"/>
      <c r="Q22" s="82"/>
      <c r="R22" s="82"/>
      <c r="S22" s="82"/>
      <c r="T22" s="82"/>
      <c r="U22" s="82"/>
      <c r="V22" s="82"/>
      <c r="W22" s="82"/>
      <c r="X22" s="82"/>
      <c r="Y22" s="82"/>
      <c r="Z22" s="82"/>
      <c r="AA22" s="82"/>
      <c r="AB22" s="82"/>
      <c r="AC22" s="82"/>
      <c r="AD22" s="82"/>
      <c r="AE22" s="82"/>
      <c r="AF22" s="82"/>
      <c r="AG22" s="82"/>
      <c r="AH22" s="82"/>
      <c r="AI22" s="24"/>
      <c r="AJ22" s="24"/>
      <c r="AK22" s="24"/>
      <c r="AL22" s="24"/>
      <c r="AM22" s="24"/>
      <c r="AN22" s="24"/>
      <c r="AO22" s="24"/>
      <c r="AP22" s="24"/>
      <c r="AQ22" s="24"/>
    </row>
    <row r="23" spans="1:43" x14ac:dyDescent="0.25">
      <c r="A23" s="108" t="s">
        <v>19</v>
      </c>
      <c r="B23" s="108"/>
      <c r="C23" s="109" t="s">
        <v>23</v>
      </c>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1"/>
    </row>
    <row r="24" spans="1:43" x14ac:dyDescent="0.25">
      <c r="A24" s="106" t="s">
        <v>29</v>
      </c>
      <c r="B24" s="107"/>
      <c r="C24" s="109" t="s">
        <v>42</v>
      </c>
      <c r="D24" s="110"/>
      <c r="E24" s="110"/>
      <c r="F24" s="110"/>
      <c r="G24" s="110"/>
      <c r="H24" s="110"/>
      <c r="I24" s="110"/>
      <c r="J24" s="110"/>
      <c r="K24" s="110"/>
      <c r="L24" s="110"/>
      <c r="M24" s="110"/>
      <c r="N24" s="110"/>
      <c r="O24" s="110"/>
      <c r="P24" s="110"/>
      <c r="Q24" s="110"/>
      <c r="R24" s="110"/>
      <c r="S24" s="110"/>
      <c r="T24" s="110"/>
      <c r="U24" s="110"/>
      <c r="V24" s="110"/>
      <c r="W24" s="110"/>
      <c r="X24" s="110"/>
      <c r="Y24" s="110"/>
      <c r="Z24" s="110"/>
      <c r="AA24" s="110"/>
      <c r="AB24" s="110"/>
      <c r="AC24" s="110"/>
      <c r="AD24" s="110"/>
      <c r="AE24" s="110"/>
      <c r="AF24" s="110"/>
      <c r="AG24" s="110"/>
      <c r="AH24" s="111"/>
    </row>
    <row r="25" spans="1:43" ht="17.25" customHeight="1" x14ac:dyDescent="0.25">
      <c r="A25" s="106" t="s">
        <v>30</v>
      </c>
      <c r="B25" s="107"/>
      <c r="C25" s="109" t="s">
        <v>48</v>
      </c>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1"/>
    </row>
    <row r="26" spans="1:43" ht="29.25" customHeight="1" x14ac:dyDescent="0.25">
      <c r="A26" s="106" t="s">
        <v>34</v>
      </c>
      <c r="B26" s="107"/>
      <c r="C26" s="109" t="s">
        <v>49</v>
      </c>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1"/>
    </row>
    <row r="27" spans="1:43" ht="30.75" customHeight="1" x14ac:dyDescent="0.25">
      <c r="A27" s="106" t="s">
        <v>40</v>
      </c>
      <c r="B27" s="107"/>
      <c r="C27" s="109" t="s">
        <v>50</v>
      </c>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1"/>
    </row>
    <row r="28" spans="1:43" x14ac:dyDescent="0.25">
      <c r="A28" s="106" t="s">
        <v>4</v>
      </c>
      <c r="B28" s="107"/>
      <c r="C28" s="109" t="s">
        <v>60</v>
      </c>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1"/>
    </row>
    <row r="29" spans="1:43" x14ac:dyDescent="0.25">
      <c r="A29" s="106" t="s">
        <v>43</v>
      </c>
      <c r="B29" s="107"/>
      <c r="C29" s="109" t="s">
        <v>44</v>
      </c>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1"/>
    </row>
    <row r="30" spans="1:43" s="3" customFormat="1" ht="30.75" customHeight="1" x14ac:dyDescent="0.25">
      <c r="A30" s="120" t="s">
        <v>54</v>
      </c>
      <c r="B30" s="121"/>
      <c r="C30" s="109" t="s">
        <v>59</v>
      </c>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1"/>
      <c r="AI30" s="25"/>
      <c r="AJ30" s="25"/>
      <c r="AK30" s="25"/>
      <c r="AL30" s="25"/>
      <c r="AM30" s="25"/>
      <c r="AN30" s="25"/>
      <c r="AO30" s="25"/>
      <c r="AP30" s="25"/>
      <c r="AQ30" s="25"/>
    </row>
    <row r="31" spans="1:43" x14ac:dyDescent="0.25">
      <c r="A31" s="106" t="s">
        <v>45</v>
      </c>
      <c r="B31" s="107"/>
      <c r="C31" s="109" t="s">
        <v>46</v>
      </c>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1"/>
    </row>
  </sheetData>
  <mergeCells count="40">
    <mergeCell ref="A31:B31"/>
    <mergeCell ref="A27:B27"/>
    <mergeCell ref="A28:B28"/>
    <mergeCell ref="A29:B29"/>
    <mergeCell ref="A30:B30"/>
    <mergeCell ref="C27:AH27"/>
    <mergeCell ref="C28:AH28"/>
    <mergeCell ref="C29:AH29"/>
    <mergeCell ref="C30:AH30"/>
    <mergeCell ref="C31:AH31"/>
    <mergeCell ref="A22:AH22"/>
    <mergeCell ref="V13:AA13"/>
    <mergeCell ref="AC13:AH13"/>
    <mergeCell ref="P13:U13"/>
    <mergeCell ref="J13:O13"/>
    <mergeCell ref="AB13:AB18"/>
    <mergeCell ref="A18:O18"/>
    <mergeCell ref="D13:I13"/>
    <mergeCell ref="AC15:AH15"/>
    <mergeCell ref="A26:B26"/>
    <mergeCell ref="A24:B24"/>
    <mergeCell ref="A25:B25"/>
    <mergeCell ref="A23:B23"/>
    <mergeCell ref="C23:AH23"/>
    <mergeCell ref="C24:AH24"/>
    <mergeCell ref="C26:AH26"/>
    <mergeCell ref="C25:AH25"/>
    <mergeCell ref="D12:I12"/>
    <mergeCell ref="AC4:AH4"/>
    <mergeCell ref="A9:O9"/>
    <mergeCell ref="V4:AA4"/>
    <mergeCell ref="AB4:AB9"/>
    <mergeCell ref="J4:O4"/>
    <mergeCell ref="P4:U4"/>
    <mergeCell ref="AC6:AH6"/>
    <mergeCell ref="A1:AH1"/>
    <mergeCell ref="D4:I4"/>
    <mergeCell ref="D3:I3"/>
    <mergeCell ref="A2:AH2"/>
    <mergeCell ref="A11:AH11"/>
  </mergeCells>
  <pageMargins left="0.7" right="0.7" top="0.75" bottom="0.75" header="0.3" footer="0.3"/>
  <pageSetup paperSize="17" scale="93" orientation="landscape"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688F0A886EC1D44BEF709FB25807C37" ma:contentTypeVersion="13" ma:contentTypeDescription="Create a new document." ma:contentTypeScope="" ma:versionID="978003363d9f8da0ba79b86a0f3309dd">
  <xsd:schema xmlns:xsd="http://www.w3.org/2001/XMLSchema" xmlns:xs="http://www.w3.org/2001/XMLSchema" xmlns:p="http://schemas.microsoft.com/office/2006/metadata/properties" xmlns:ns2="b7dac1f4-300c-421d-80a5-381265e4cdfc" xmlns:ns3="15d7078a-90f7-456d-a86d-8bcd65f2f76f" targetNamespace="http://schemas.microsoft.com/office/2006/metadata/properties" ma:root="true" ma:fieldsID="97d6f341f3bf27f4d28bd7787f84069f" ns2:_="" ns3:_="">
    <xsd:import namespace="b7dac1f4-300c-421d-80a5-381265e4cdfc"/>
    <xsd:import namespace="15d7078a-90f7-456d-a86d-8bcd65f2f76f"/>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dac1f4-300c-421d-80a5-381265e4cd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a965dd81-1ae3-4198-8f3d-8e2b14be07e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5d7078a-90f7-456d-a86d-8bcd65f2f76f"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ce55e2ad-83b5-4956-839b-cb65cde56af3}" ma:internalName="TaxCatchAll" ma:showField="CatchAllData" ma:web="15d7078a-90f7-456d-a86d-8bcd65f2f76f">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7dac1f4-300c-421d-80a5-381265e4cdfc">
      <Terms xmlns="http://schemas.microsoft.com/office/infopath/2007/PartnerControls"/>
    </lcf76f155ced4ddcb4097134ff3c332f>
    <TaxCatchAll xmlns="15d7078a-90f7-456d-a86d-8bcd65f2f76f" xsi:nil="true"/>
  </documentManagement>
</p:properties>
</file>

<file path=customXml/itemProps1.xml><?xml version="1.0" encoding="utf-8"?>
<ds:datastoreItem xmlns:ds="http://schemas.openxmlformats.org/officeDocument/2006/customXml" ds:itemID="{B5202246-57A0-4013-8EA4-A0F9A5D38903}">
  <ds:schemaRefs>
    <ds:schemaRef ds:uri="http://schemas.microsoft.com/sharepoint/v3/contenttype/forms"/>
  </ds:schemaRefs>
</ds:datastoreItem>
</file>

<file path=customXml/itemProps2.xml><?xml version="1.0" encoding="utf-8"?>
<ds:datastoreItem xmlns:ds="http://schemas.openxmlformats.org/officeDocument/2006/customXml" ds:itemID="{7EF442FE-29D6-4247-B990-24AA741E3D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dac1f4-300c-421d-80a5-381265e4cdfc"/>
    <ds:schemaRef ds:uri="15d7078a-90f7-456d-a86d-8bcd65f2f7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F119961-EEF6-4FA5-BD63-74F279CB5637}">
  <ds:schemaRefs>
    <ds:schemaRef ds:uri="http://schemas.microsoft.com/office/2006/metadata/properties"/>
    <ds:schemaRef ds:uri="http://schemas.microsoft.com/office/infopath/2007/PartnerControls"/>
    <ds:schemaRef ds:uri="b7dac1f4-300c-421d-80a5-381265e4cdfc"/>
    <ds:schemaRef ds:uri="15d7078a-90f7-456d-a86d-8bcd65f2f76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STRUCTURE DAMAGE</vt:lpstr>
      <vt:lpstr>ROAD CLOSURES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Hughes, Joshua;Warren, Edmund</dc:creator>
  <cp:lastModifiedBy>IS Department</cp:lastModifiedBy>
  <cp:lastPrinted>2023-05-03T16:59:36Z</cp:lastPrinted>
  <dcterms:created xsi:type="dcterms:W3CDTF">2019-02-05T19:52:34Z</dcterms:created>
  <dcterms:modified xsi:type="dcterms:W3CDTF">2023-05-03T19:11:22Z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0x010100C688F0A886EC1D44BEF709FB25807C37</vt:lpwstr>
  </property>
  <property fmtid="{D5CDD505-2E9C-101B-9397-08002B2CF9AE}" pid="3" name="Order">
    <vt:r8>10800</vt:r8>
  </property>
  <property fmtid="{D5CDD505-2E9C-101B-9397-08002B2CF9AE}" pid="4" name="MediaServiceImageTags">
    <vt:lpwstr/>
  </property>
</Properties>
</file>