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youngonline18.sharepoint.com/sites/FCMCTechnical/Shared Documents/General/BCA Support/Depth Damage Functions (DDF)/DDF Damage Calculation Guidance for SA and SR/"/>
    </mc:Choice>
  </mc:AlternateContent>
  <xr:revisionPtr revIDLastSave="2" documentId="13_ncr:1_{3BD811CB-E4FF-4CAB-8CD7-A94C74249C90}" xr6:coauthVersionLast="47" xr6:coauthVersionMax="47" xr10:uidLastSave="{EE1FCA43-D67E-4CC1-B7F1-073D0D31D8A3}"/>
  <bookViews>
    <workbookView xWindow="-120" yWindow="-120" windowWidth="29040" windowHeight="15840" activeTab="2" xr2:uid="{00000000-000D-0000-FFFF-FFFF00000000}"/>
  </bookViews>
  <sheets>
    <sheet name="READ ME" sheetId="3" r:id="rId1"/>
    <sheet name="STRUCTURE DAMAGE" sheetId="2" r:id="rId2"/>
    <sheet name="ROAD CLOSURE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7" i="1" l="1"/>
  <c r="N17" i="1"/>
  <c r="M17" i="1"/>
  <c r="O8" i="1"/>
  <c r="N8" i="1"/>
  <c r="M8" i="1"/>
  <c r="L17" i="1" l="1"/>
  <c r="K17" i="1"/>
  <c r="J17" i="1"/>
  <c r="L8" i="1"/>
  <c r="K8" i="1"/>
  <c r="J8" i="1"/>
  <c r="Y17" i="2"/>
  <c r="X17" i="2"/>
  <c r="W17" i="2"/>
  <c r="AB15" i="2"/>
  <c r="AA15" i="2"/>
  <c r="Z15" i="2"/>
  <c r="V15" i="2"/>
  <c r="U15" i="2"/>
  <c r="T15" i="2"/>
  <c r="S15" i="2"/>
  <c r="R15" i="2"/>
  <c r="Q15" i="2"/>
  <c r="J15" i="2"/>
  <c r="I15" i="2"/>
  <c r="H15" i="2"/>
  <c r="AB14" i="2"/>
  <c r="AB17" i="2" s="1"/>
  <c r="AA14" i="2"/>
  <c r="AA17" i="2" s="1"/>
  <c r="Z14" i="2"/>
  <c r="Z17" i="2" s="1"/>
  <c r="V14" i="2"/>
  <c r="U14" i="2"/>
  <c r="T14" i="2"/>
  <c r="S14" i="2"/>
  <c r="R14" i="2"/>
  <c r="R17" i="2" s="1"/>
  <c r="Q14" i="2"/>
  <c r="J14" i="2"/>
  <c r="I14" i="2"/>
  <c r="H14" i="2"/>
  <c r="Y8" i="2"/>
  <c r="X8" i="2"/>
  <c r="W8" i="2"/>
  <c r="AB6" i="2"/>
  <c r="AA6" i="2"/>
  <c r="Z6" i="2"/>
  <c r="V6" i="2"/>
  <c r="U6" i="2"/>
  <c r="T6" i="2"/>
  <c r="S6" i="2"/>
  <c r="R6" i="2"/>
  <c r="Q6" i="2"/>
  <c r="J6" i="2"/>
  <c r="I6" i="2"/>
  <c r="H6" i="2"/>
  <c r="AB5" i="2"/>
  <c r="AA5" i="2"/>
  <c r="Z5" i="2"/>
  <c r="V5" i="2"/>
  <c r="V8" i="2" s="1"/>
  <c r="U5" i="2"/>
  <c r="T5" i="2"/>
  <c r="S5" i="2"/>
  <c r="S8" i="2" s="1"/>
  <c r="R5" i="2"/>
  <c r="Q5" i="2"/>
  <c r="J5" i="2"/>
  <c r="I5" i="2"/>
  <c r="H5" i="2"/>
  <c r="Z8" i="2" l="1"/>
  <c r="S17" i="2"/>
  <c r="AA8" i="2"/>
  <c r="T8" i="2"/>
  <c r="T17" i="2"/>
  <c r="Q8" i="2"/>
  <c r="AB8" i="2"/>
  <c r="U8" i="2"/>
  <c r="U17" i="2"/>
  <c r="Q17" i="2"/>
  <c r="R8" i="2"/>
  <c r="V17" i="2"/>
  <c r="I15" i="1"/>
  <c r="H15" i="1"/>
  <c r="G15" i="1"/>
  <c r="I14" i="1"/>
  <c r="H14" i="1"/>
  <c r="G14" i="1"/>
  <c r="S8" i="1" l="1"/>
  <c r="Q8" i="1"/>
  <c r="R8" i="1"/>
  <c r="S17" i="1"/>
  <c r="Q17" i="1"/>
  <c r="R17" i="1"/>
  <c r="I6" i="1"/>
  <c r="H6" i="1"/>
  <c r="G6" i="1"/>
  <c r="I5" i="1"/>
  <c r="H5" i="1"/>
  <c r="G5" i="1" l="1"/>
</calcChain>
</file>

<file path=xl/sharedStrings.xml><?xml version="1.0" encoding="utf-8"?>
<sst xmlns="http://schemas.openxmlformats.org/spreadsheetml/2006/main" count="231" uniqueCount="73">
  <si>
    <t>FFE</t>
  </si>
  <si>
    <t>PROPERTY ADDRESS</t>
  </si>
  <si>
    <t>BUILDING REPLACEMENT VALUE (BRV)</t>
  </si>
  <si>
    <t>25-YEAR</t>
  </si>
  <si>
    <t>50-YEAR</t>
  </si>
  <si>
    <t>DIFFERENCE</t>
  </si>
  <si>
    <t xml:space="preserve">NODE </t>
  </si>
  <si>
    <t>H&amp;H water elevation</t>
  </si>
  <si>
    <t>DDF BUILDING DAMAGE %</t>
  </si>
  <si>
    <t>100-YEAR</t>
  </si>
  <si>
    <t>DDF CONTENT DAMAGE %</t>
  </si>
  <si>
    <t>DDF BUILDING DAMAGE $</t>
  </si>
  <si>
    <t>DDF CONTENT DAMAGE $</t>
  </si>
  <si>
    <t>DISPLACEMENT (DAYS)</t>
  </si>
  <si>
    <t xml:space="preserve">DIFFERENCE </t>
  </si>
  <si>
    <t>25-yr</t>
  </si>
  <si>
    <t>50-yr</t>
  </si>
  <si>
    <t>TOTALS FOR BCA PURPOSES</t>
  </si>
  <si>
    <r>
      <t xml:space="preserve">DAMAGES </t>
    </r>
    <r>
      <rPr>
        <u/>
        <sz val="20"/>
        <color theme="1"/>
        <rFont val="Calibri"/>
        <family val="2"/>
        <scheme val="minor"/>
      </rPr>
      <t>AFTER</t>
    </r>
    <r>
      <rPr>
        <sz val="20"/>
        <color theme="1"/>
        <rFont val="Calibri"/>
        <family val="2"/>
        <scheme val="minor"/>
      </rPr>
      <t xml:space="preserve"> MITIGATION</t>
    </r>
  </si>
  <si>
    <r>
      <t xml:space="preserve">DAMAGES </t>
    </r>
    <r>
      <rPr>
        <u/>
        <sz val="20"/>
        <color theme="1"/>
        <rFont val="Calibri"/>
        <family val="2"/>
        <scheme val="minor"/>
      </rPr>
      <t>BEFORE</t>
    </r>
    <r>
      <rPr>
        <sz val="20"/>
        <color theme="1"/>
        <rFont val="Calibri"/>
        <family val="2"/>
        <scheme val="minor"/>
      </rPr>
      <t xml:space="preserve"> MITIGATION</t>
    </r>
  </si>
  <si>
    <t>NODE</t>
  </si>
  <si>
    <t>BUILDING REPLACEMENT VALUE</t>
  </si>
  <si>
    <t>FINISH FLOOR ELEVATION</t>
  </si>
  <si>
    <t>DDF</t>
  </si>
  <si>
    <t>Refers to the node on your H&amp;H that provides the information for the specific property that will benefit from the project.</t>
  </si>
  <si>
    <t>Include all addresses for properties that will benefit from the project.</t>
  </si>
  <si>
    <t xml:space="preserve">USACE Depth Damage Function </t>
  </si>
  <si>
    <t>REFERENCE INFO</t>
  </si>
  <si>
    <r>
      <t xml:space="preserve">H&amp;H </t>
    </r>
    <r>
      <rPr>
        <u/>
        <sz val="11"/>
        <color theme="1"/>
        <rFont val="Calibri"/>
        <family val="2"/>
        <scheme val="minor"/>
      </rPr>
      <t>AFTER</t>
    </r>
    <r>
      <rPr>
        <sz val="11"/>
        <color theme="1"/>
        <rFont val="Calibri"/>
        <family val="2"/>
        <scheme val="minor"/>
      </rPr>
      <t xml:space="preserve"> MITIGATION RESULTS</t>
    </r>
  </si>
  <si>
    <r>
      <t xml:space="preserve">H&amp;H </t>
    </r>
    <r>
      <rPr>
        <u/>
        <sz val="11"/>
        <color theme="1"/>
        <rFont val="Calibri"/>
        <family val="2"/>
        <scheme val="minor"/>
      </rPr>
      <t>BEFORE</t>
    </r>
    <r>
      <rPr>
        <sz val="11"/>
        <color theme="1"/>
        <rFont val="Calibri"/>
        <family val="2"/>
        <scheme val="minor"/>
      </rPr>
      <t xml:space="preserve"> MITIGATION RESULTS</t>
    </r>
  </si>
  <si>
    <t>ROAD NAME</t>
  </si>
  <si>
    <t>ROAD ELEVATION</t>
  </si>
  <si>
    <t>FLOOD DURATION (HRS)</t>
  </si>
  <si>
    <t>ROAD DAMAGE (FDOT STANDARDS)</t>
  </si>
  <si>
    <t>First floor elevation for heated areas (not garage elevation).  If survey or elevation certificate is not available, it can be an estimated number (by observation).</t>
  </si>
  <si>
    <t>H&amp;H BEFORE MITIGTION RESULTS</t>
  </si>
  <si>
    <t>Percentage of damage obtain from DDF table.  Each value under difference should be match with a percentage on the table.</t>
  </si>
  <si>
    <t>Building replacement value (BRV) can be obtain from property appraiser, RS Means or building construction calculator</t>
  </si>
  <si>
    <t>Days of displacement based on DDF using "difference" value.</t>
  </si>
  <si>
    <t>DISPLACEMENT $</t>
  </si>
  <si>
    <t>Using your H&amp;H, please enter the water elevation under each scenario before mitigation (existing conditions) (The amount of scenarios and the recurrence intervals are determine by the engineer running the H&amp;H, it is not match this sample)</t>
  </si>
  <si>
    <t>H&amp;H AFTER MITIGTION RESULTS</t>
  </si>
  <si>
    <t>Using your H&amp;H, please enter the water elevation under each scenario after mitigation (proposed conditions) (The amount of scenarios and the recurrence intervals are determine by the engineer running the H&amp;H, it is not match this sample)</t>
  </si>
  <si>
    <t>Name of affected road</t>
  </si>
  <si>
    <t>FLOOD DURATION</t>
  </si>
  <si>
    <t>Using H&amp;H information determine the amount of hours the water could stand on the road under each scenario</t>
  </si>
  <si>
    <t>ROAD DAMAGE</t>
  </si>
  <si>
    <t>Using FDOT estimate cost or any other credible source with road cost estimates (support documentation will be required)</t>
  </si>
  <si>
    <t>Node Name</t>
  </si>
  <si>
    <t>Road Name</t>
  </si>
  <si>
    <t>READ ME</t>
  </si>
  <si>
    <t>example - 2007 Choctaw Trail</t>
  </si>
  <si>
    <t>example - 487 Spring Hill Circle</t>
  </si>
  <si>
    <t>Road  current elevation, after mitigation value could be different - depending on project</t>
  </si>
  <si>
    <t>Using your H&amp;H, please enter the water elevation under each scenario before mitigation (existing conditions) (The amount of scenarios and the recurrence intervals are determine by the engineer running the H&amp;H, specifics may not match this sample)</t>
  </si>
  <si>
    <t>Using your H&amp;H, please enter the water elevation under each scenario after mitigation (proposed conditions) (The amount of scenarios and the recurrence intervals are determine by the engineer running the H&amp;H, specifics may not match this sample)</t>
  </si>
  <si>
    <t>For Road Closures tab</t>
  </si>
  <si>
    <t>this value is auto calculated</t>
  </si>
  <si>
    <t>only use if you are not using flooding/closure time</t>
  </si>
  <si>
    <t>ROAD CLOSURE DURATION (HRS)              [only if applicable]</t>
  </si>
  <si>
    <t>BRV * DDF Percentage = Damage $  (this value is auto calculated)</t>
  </si>
  <si>
    <t>BRV * DDF Percentage = Damage $ (this value is auto calculated)</t>
  </si>
  <si>
    <t>For Structure Damage tab</t>
  </si>
  <si>
    <t>Result from subtracting the peak stage elevation from the finish floor elevation, it refers to the amount of water affecting the structure under each scenario. (this value is auto calculated)</t>
  </si>
  <si>
    <t>Using the info from H&amp;H (in terms of flood duration) please enter the estimated time that roads will be closed. Local specifics may factor into this value, but it is expected to be different than the flood duration impute. Weather.gov identifies that 6" of water could impact driving conditions and some organizations have used this value as a guide.</t>
  </si>
  <si>
    <t>Result from subtracting the peak stage elevation from the road elevation, it refers to the amount of water affecting the structure under each scenario.  (this value is auto calculated)</t>
  </si>
  <si>
    <t>This document is been provided to assist the sub-applicant/sub-recipient in providing the expected damages of drainage projects with finalized designs and studies. The information provided will be included as part of our technical review and is necassary for BCA purposes. It is recommended that the sub applicant utilize its own qualified staff and/or consultant services for assistance in completing the form. Final damages can be expected to be signed and sealed (S&amp;S), but please confirm with your FDEM representative for each project</t>
  </si>
  <si>
    <t>Please populate the following fields - Feel free to contact your FDEM engineering team member for assistance, instructions are provided below the tables</t>
  </si>
  <si>
    <t>DISPLACEMENT ($)</t>
  </si>
  <si>
    <t>https://www.gsa.gov/travel/plan-book/per-diem-rates</t>
  </si>
  <si>
    <t>https://www.census.gov/data.html</t>
  </si>
  <si>
    <t>Displacement ($) = Displacement (Days) x [(Per Diem + Lodging) x (Household size)]</t>
  </si>
  <si>
    <t>Displacement cost is the Per Diem and Lodging cost (per federal rate for project location) for each structure multiplied by the number of individuals in the structure (household size per census data). Websites to look up project location values are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</si>
</sst>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quot;$&quot;#,##0"/>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sz val="11"/>
      <color theme="9" tint="-0.249977111117893"/>
      <name val="Calibri"/>
      <family val="2"/>
      <scheme val="minor"/>
    </font>
    <font>
      <sz val="20"/>
      <color theme="1"/>
      <name val="Calibri"/>
      <family val="2"/>
      <scheme val="minor"/>
    </font>
    <font>
      <u/>
      <sz val="20"/>
      <color theme="1"/>
      <name val="Calibri"/>
      <family val="2"/>
      <scheme val="minor"/>
    </font>
    <font>
      <u/>
      <sz val="11"/>
      <color theme="1"/>
      <name val="Calibri"/>
      <family val="2"/>
      <scheme val="minor"/>
    </font>
    <font>
      <b/>
      <sz val="11"/>
      <name val="Calibri"/>
      <family val="2"/>
      <scheme val="minor"/>
    </font>
    <font>
      <b/>
      <sz val="14"/>
      <color theme="1"/>
      <name val="Calibri"/>
      <family val="2"/>
      <scheme val="minor"/>
    </font>
    <font>
      <sz val="12"/>
      <color theme="1"/>
      <name val="Arial"/>
      <family val="2"/>
    </font>
    <font>
      <i/>
      <sz val="12"/>
      <color theme="1"/>
      <name val="Arial"/>
      <family val="2"/>
    </font>
    <font>
      <sz val="12"/>
      <color theme="1"/>
      <name val="Verdana"/>
      <family val="2"/>
    </font>
    <font>
      <u/>
      <sz val="11"/>
      <color theme="10"/>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100">
    <xf numFmtId="0" fontId="0" fillId="0" borderId="0" xfId="0"/>
    <xf numFmtId="0" fontId="0" fillId="0" borderId="1" xfId="0" applyBorder="1"/>
    <xf numFmtId="42" fontId="0" fillId="0" borderId="1" xfId="0" applyNumberFormat="1" applyBorder="1"/>
    <xf numFmtId="0" fontId="0" fillId="0" borderId="0" xfId="0" applyAlignment="1">
      <alignment wrapText="1"/>
    </xf>
    <xf numFmtId="2" fontId="0" fillId="0" borderId="1" xfId="0" applyNumberFormat="1" applyBorder="1"/>
    <xf numFmtId="2" fontId="3" fillId="0" borderId="1" xfId="0" applyNumberFormat="1" applyFont="1" applyBorder="1"/>
    <xf numFmtId="2" fontId="1" fillId="0" borderId="1" xfId="0" applyNumberFormat="1" applyFont="1" applyBorder="1"/>
    <xf numFmtId="2" fontId="0" fillId="2" borderId="1" xfId="0" applyNumberFormat="1" applyFill="1" applyBorder="1"/>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2" fontId="0" fillId="3" borderId="1" xfId="0" applyNumberFormat="1" applyFill="1" applyBorder="1"/>
    <xf numFmtId="0" fontId="0" fillId="4" borderId="1" xfId="0" applyFill="1" applyBorder="1" applyAlignment="1">
      <alignment horizontal="center" vertical="center" wrapText="1"/>
    </xf>
    <xf numFmtId="164" fontId="0" fillId="4" borderId="1" xfId="0" applyNumberFormat="1" applyFill="1" applyBorder="1"/>
    <xf numFmtId="164" fontId="0" fillId="2" borderId="1" xfId="0" applyNumberFormat="1" applyFill="1" applyBorder="1"/>
    <xf numFmtId="2" fontId="2" fillId="2" borderId="1" xfId="0" applyNumberFormat="1" applyFont="1" applyFill="1" applyBorder="1"/>
    <xf numFmtId="0" fontId="0" fillId="6" borderId="1" xfId="0" applyFill="1" applyBorder="1" applyAlignment="1">
      <alignment horizontal="center" vertical="center" wrapText="1"/>
    </xf>
    <xf numFmtId="2" fontId="0" fillId="6" borderId="1" xfId="0" applyNumberFormat="1" applyFill="1" applyBorder="1"/>
    <xf numFmtId="2" fontId="2" fillId="6" borderId="1" xfId="0" applyNumberFormat="1" applyFont="1" applyFill="1" applyBorder="1"/>
    <xf numFmtId="164" fontId="0" fillId="3" borderId="1" xfId="0" applyNumberFormat="1" applyFill="1" applyBorder="1"/>
    <xf numFmtId="0" fontId="0" fillId="6" borderId="2" xfId="0" applyFill="1" applyBorder="1" applyAlignment="1">
      <alignment horizontal="center" vertical="center" wrapText="1"/>
    </xf>
    <xf numFmtId="2" fontId="0" fillId="6" borderId="2" xfId="0" applyNumberFormat="1" applyFill="1" applyBorder="1"/>
    <xf numFmtId="2" fontId="2" fillId="6" borderId="2" xfId="0" applyNumberFormat="1" applyFont="1" applyFill="1" applyBorder="1"/>
    <xf numFmtId="0" fontId="0" fillId="3" borderId="4" xfId="0" applyFill="1" applyBorder="1" applyAlignment="1">
      <alignment horizontal="center" vertical="center" wrapText="1"/>
    </xf>
    <xf numFmtId="164" fontId="0" fillId="3" borderId="4" xfId="0" applyNumberFormat="1" applyFill="1" applyBorder="1"/>
    <xf numFmtId="0" fontId="8" fillId="0" borderId="0" xfId="0" applyFont="1"/>
    <xf numFmtId="0" fontId="0" fillId="0" borderId="0" xfId="0" applyAlignment="1">
      <alignment horizontal="left" wrapText="1"/>
    </xf>
    <xf numFmtId="0" fontId="9" fillId="0" borderId="0" xfId="0" applyFont="1" applyAlignment="1">
      <alignment vertical="center"/>
    </xf>
    <xf numFmtId="0" fontId="0" fillId="0" borderId="0" xfId="0" applyAlignment="1">
      <alignment horizontal="left" vertical="center" indent="1"/>
    </xf>
    <xf numFmtId="0" fontId="10" fillId="0" borderId="0" xfId="0" applyFont="1" applyAlignment="1">
      <alignment horizontal="left" vertical="center" indent="10"/>
    </xf>
    <xf numFmtId="0" fontId="11" fillId="0" borderId="0" xfId="0" applyFont="1" applyAlignment="1">
      <alignment horizontal="left" vertical="center" indent="1"/>
    </xf>
    <xf numFmtId="0" fontId="0" fillId="7" borderId="1" xfId="0" applyFill="1" applyBorder="1" applyAlignment="1">
      <alignment horizontal="center" vertical="center" wrapText="1"/>
    </xf>
    <xf numFmtId="2" fontId="0" fillId="7" borderId="1" xfId="0" applyNumberFormat="1" applyFill="1" applyBorder="1"/>
    <xf numFmtId="0" fontId="0" fillId="8" borderId="1" xfId="0" applyFill="1" applyBorder="1" applyAlignment="1">
      <alignment horizontal="center" vertical="center" wrapText="1"/>
    </xf>
    <xf numFmtId="164" fontId="0" fillId="8" borderId="1" xfId="0" applyNumberFormat="1" applyFill="1" applyBorder="1"/>
    <xf numFmtId="0" fontId="2" fillId="0" borderId="2" xfId="0" applyFont="1" applyBorder="1" applyAlignment="1">
      <alignment horizontal="left"/>
    </xf>
    <xf numFmtId="0" fontId="2" fillId="0" borderId="4" xfId="0" applyFont="1" applyBorder="1" applyAlignment="1">
      <alignment horizontal="left"/>
    </xf>
    <xf numFmtId="0" fontId="2" fillId="9" borderId="2" xfId="0" applyFont="1" applyFill="1" applyBorder="1" applyAlignment="1">
      <alignment horizontal="left"/>
    </xf>
    <xf numFmtId="0" fontId="2" fillId="9" borderId="4" xfId="0" applyFont="1" applyFill="1" applyBorder="1" applyAlignment="1">
      <alignment horizontal="left"/>
    </xf>
    <xf numFmtId="0" fontId="12" fillId="0" borderId="0" xfId="1"/>
    <xf numFmtId="0" fontId="1" fillId="0" borderId="0" xfId="0" applyFont="1"/>
    <xf numFmtId="0" fontId="0" fillId="0" borderId="0" xfId="0"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xf numFmtId="0" fontId="2" fillId="0" borderId="4" xfId="0" applyFont="1" applyBorder="1"/>
    <xf numFmtId="0" fontId="2" fillId="0" borderId="1" xfId="0" applyFont="1" applyBorder="1"/>
    <xf numFmtId="0" fontId="2" fillId="5" borderId="1" xfId="0" applyFont="1" applyFill="1" applyBorder="1"/>
    <xf numFmtId="0" fontId="7" fillId="0" borderId="1" xfId="0" applyFont="1" applyBorder="1"/>
    <xf numFmtId="0" fontId="2" fillId="0" borderId="1" xfId="0" applyFont="1" applyBorder="1" applyAlignment="1">
      <alignment horizontal="left"/>
    </xf>
    <xf numFmtId="0" fontId="10" fillId="0" borderId="0" xfId="0" applyFont="1" applyAlignment="1">
      <alignment horizontal="left" vertical="center" wrapText="1"/>
    </xf>
    <xf numFmtId="0" fontId="9" fillId="10" borderId="0" xfId="0" applyFont="1" applyFill="1" applyAlignment="1">
      <alignment horizontal="left" vertical="center"/>
    </xf>
    <xf numFmtId="0" fontId="7" fillId="12" borderId="1" xfId="0" applyFont="1" applyFill="1" applyBorder="1"/>
    <xf numFmtId="0" fontId="9" fillId="11" borderId="0" xfId="0" applyFont="1" applyFill="1" applyAlignment="1">
      <alignment horizontal="left" vertical="center"/>
    </xf>
    <xf numFmtId="0" fontId="0" fillId="0" borderId="0" xfId="0" applyAlignment="1">
      <alignment horizontal="left"/>
    </xf>
    <xf numFmtId="0" fontId="0" fillId="5" borderId="1" xfId="0" applyFill="1" applyBorder="1" applyAlignment="1">
      <alignment horizontal="left"/>
    </xf>
    <xf numFmtId="0" fontId="2" fillId="8" borderId="1" xfId="0" applyFont="1" applyFill="1" applyBorder="1" applyAlignment="1">
      <alignment horizontal="center"/>
    </xf>
    <xf numFmtId="0" fontId="2" fillId="0" borderId="1" xfId="0" applyFont="1" applyBorder="1" applyAlignment="1">
      <alignment horizontal="right"/>
    </xf>
    <xf numFmtId="0" fontId="2" fillId="4" borderId="1" xfId="0" applyFont="1" applyFill="1" applyBorder="1" applyAlignment="1">
      <alignment horizontal="center"/>
    </xf>
    <xf numFmtId="0" fontId="7" fillId="5" borderId="1" xfId="0" applyFont="1" applyFill="1" applyBorder="1"/>
    <xf numFmtId="0" fontId="2" fillId="5" borderId="2" xfId="0" applyFont="1" applyFill="1" applyBorder="1"/>
    <xf numFmtId="0" fontId="2" fillId="5" borderId="4" xfId="0" applyFont="1" applyFill="1" applyBorder="1"/>
    <xf numFmtId="0" fontId="0" fillId="5" borderId="2" xfId="0" applyFill="1" applyBorder="1" applyAlignment="1">
      <alignment horizontal="left"/>
    </xf>
    <xf numFmtId="0" fontId="0" fillId="5" borderId="3" xfId="0" applyFill="1" applyBorder="1" applyAlignment="1">
      <alignment horizontal="left"/>
    </xf>
    <xf numFmtId="0" fontId="0" fillId="5" borderId="4" xfId="0" applyFill="1" applyBorder="1" applyAlignment="1">
      <alignment horizontal="left"/>
    </xf>
    <xf numFmtId="0" fontId="8" fillId="5" borderId="1" xfId="0" applyFont="1" applyFill="1" applyBorder="1" applyAlignment="1">
      <alignment horizontal="center"/>
    </xf>
    <xf numFmtId="0" fontId="2" fillId="0" borderId="1" xfId="0" applyFont="1" applyBorder="1" applyAlignment="1">
      <alignment horizontal="center"/>
    </xf>
    <xf numFmtId="0" fontId="2" fillId="7" borderId="1" xfId="0" applyFont="1" applyFill="1" applyBorder="1" applyAlignment="1">
      <alignment horizontal="center"/>
    </xf>
    <xf numFmtId="0" fontId="2" fillId="6" borderId="1" xfId="0" applyFont="1" applyFill="1" applyBorder="1" applyAlignment="1">
      <alignment horizontal="center"/>
    </xf>
    <xf numFmtId="0" fontId="2" fillId="2" borderId="1" xfId="0" applyFont="1" applyFill="1" applyBorder="1" applyAlignment="1">
      <alignment horizontal="center"/>
    </xf>
    <xf numFmtId="0" fontId="12" fillId="5" borderId="1" xfId="1" applyFill="1" applyBorder="1" applyAlignment="1">
      <alignment horizontal="left"/>
    </xf>
    <xf numFmtId="0" fontId="4" fillId="0" borderId="0" xfId="0" applyFont="1" applyAlignment="1">
      <alignment horizontal="center"/>
    </xf>
    <xf numFmtId="0" fontId="0" fillId="0" borderId="1" xfId="0" applyBorder="1" applyAlignment="1">
      <alignment horizontal="center"/>
    </xf>
    <xf numFmtId="0" fontId="2" fillId="3" borderId="1" xfId="0" applyFont="1" applyFill="1" applyBorder="1" applyAlignment="1">
      <alignment horizontal="center"/>
    </xf>
    <xf numFmtId="0" fontId="2" fillId="5" borderId="2" xfId="0" applyFont="1" applyFill="1" applyBorder="1" applyAlignment="1">
      <alignment horizontal="left"/>
    </xf>
    <xf numFmtId="0" fontId="2" fillId="5" borderId="4" xfId="0" applyFont="1" applyFill="1" applyBorder="1" applyAlignment="1">
      <alignment horizontal="left"/>
    </xf>
    <xf numFmtId="0" fontId="2" fillId="5" borderId="2" xfId="0" applyFont="1" applyFill="1" applyBorder="1" applyAlignment="1">
      <alignment horizontal="left" wrapText="1"/>
    </xf>
    <xf numFmtId="0" fontId="2" fillId="5" borderId="4" xfId="0" applyFont="1"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0" fillId="5" borderId="4" xfId="0" applyFill="1" applyBorder="1" applyAlignment="1">
      <alignment horizontal="left" wrapText="1"/>
    </xf>
    <xf numFmtId="0" fontId="2" fillId="6" borderId="1" xfId="0" applyFont="1" applyFill="1" applyBorder="1" applyAlignment="1">
      <alignment horizontal="center" wrapText="1"/>
    </xf>
    <xf numFmtId="0" fontId="2" fillId="6" borderId="2" xfId="0" applyFont="1" applyFill="1" applyBorder="1" applyAlignment="1">
      <alignment horizontal="center" wrapText="1"/>
    </xf>
    <xf numFmtId="0" fontId="2" fillId="3" borderId="4" xfId="0" applyFont="1" applyFill="1" applyBorder="1" applyAlignment="1">
      <alignment horizontal="center" wrapText="1"/>
    </xf>
    <xf numFmtId="0" fontId="2" fillId="3"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1" fillId="0" borderId="1"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5" borderId="1" xfId="0" applyFont="1" applyFill="1" applyBorder="1" applyAlignment="1">
      <alignment horizontal="left"/>
    </xf>
    <xf numFmtId="0" fontId="2" fillId="3" borderId="4"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ensus.gov/data.html" TargetMode="External"/><Relationship Id="rId1" Type="http://schemas.openxmlformats.org/officeDocument/2006/relationships/hyperlink" Target="https://www.gsa.gov/travel/plan-book/per-diem-r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3BA7-6D03-4F5B-9AFB-884E59A525BE}">
  <dimension ref="A1:K42"/>
  <sheetViews>
    <sheetView topLeftCell="A13" workbookViewId="0">
      <selection activeCell="E37" sqref="E37"/>
    </sheetView>
  </sheetViews>
  <sheetFormatPr defaultRowHeight="15" x14ac:dyDescent="0.25"/>
  <cols>
    <col min="3" max="3" width="12.42578125" customWidth="1"/>
    <col min="4" max="4" width="22.7109375" customWidth="1"/>
  </cols>
  <sheetData>
    <row r="1" spans="1:11" x14ac:dyDescent="0.25">
      <c r="A1" t="s">
        <v>50</v>
      </c>
    </row>
    <row r="2" spans="1:11" ht="96" customHeight="1" x14ac:dyDescent="0.25">
      <c r="B2" s="50" t="s">
        <v>66</v>
      </c>
      <c r="C2" s="50"/>
      <c r="D2" s="50"/>
      <c r="E2" s="50"/>
      <c r="F2" s="50"/>
      <c r="G2" s="50"/>
      <c r="H2" s="50"/>
      <c r="I2" s="50"/>
      <c r="J2" s="50"/>
      <c r="K2" s="50"/>
    </row>
    <row r="3" spans="1:11" x14ac:dyDescent="0.25">
      <c r="B3" s="29"/>
    </row>
    <row r="4" spans="1:11" x14ac:dyDescent="0.25">
      <c r="B4" s="29"/>
    </row>
    <row r="5" spans="1:11" x14ac:dyDescent="0.25">
      <c r="B5" s="53" t="s">
        <v>62</v>
      </c>
      <c r="C5" s="53"/>
      <c r="D5" s="53"/>
    </row>
    <row r="7" spans="1:11" ht="28.5" customHeight="1" x14ac:dyDescent="0.25">
      <c r="B7" s="41" t="s">
        <v>67</v>
      </c>
      <c r="C7" s="41"/>
      <c r="D7" s="41"/>
      <c r="E7" s="41"/>
      <c r="F7" s="41"/>
      <c r="G7" s="41"/>
      <c r="H7" s="41"/>
      <c r="I7" s="41"/>
      <c r="J7" s="41"/>
      <c r="K7" s="41"/>
    </row>
    <row r="9" spans="1:11" x14ac:dyDescent="0.25">
      <c r="C9" s="46" t="s">
        <v>20</v>
      </c>
      <c r="D9" s="46"/>
    </row>
    <row r="10" spans="1:11" x14ac:dyDescent="0.25">
      <c r="C10" s="46" t="s">
        <v>1</v>
      </c>
      <c r="D10" s="46"/>
    </row>
    <row r="11" spans="1:11" x14ac:dyDescent="0.25">
      <c r="C11" s="46" t="s">
        <v>21</v>
      </c>
      <c r="D11" s="46"/>
    </row>
    <row r="12" spans="1:11" x14ac:dyDescent="0.25">
      <c r="A12" s="28"/>
      <c r="C12" s="46" t="s">
        <v>22</v>
      </c>
      <c r="D12" s="46"/>
    </row>
    <row r="13" spans="1:11" x14ac:dyDescent="0.25">
      <c r="A13" s="30"/>
      <c r="C13" s="46" t="s">
        <v>35</v>
      </c>
      <c r="D13" s="46"/>
    </row>
    <row r="14" spans="1:11" x14ac:dyDescent="0.25">
      <c r="C14" s="46" t="s">
        <v>41</v>
      </c>
      <c r="D14" s="46"/>
    </row>
    <row r="15" spans="1:11" x14ac:dyDescent="0.25">
      <c r="C15" s="47" t="s">
        <v>5</v>
      </c>
      <c r="D15" s="47"/>
      <c r="E15" t="s">
        <v>57</v>
      </c>
    </row>
    <row r="16" spans="1:11" x14ac:dyDescent="0.25">
      <c r="C16" s="44" t="s">
        <v>23</v>
      </c>
      <c r="D16" s="45"/>
    </row>
    <row r="17" spans="1:11" x14ac:dyDescent="0.25">
      <c r="C17" s="46" t="s">
        <v>8</v>
      </c>
      <c r="D17" s="46"/>
    </row>
    <row r="18" spans="1:11" x14ac:dyDescent="0.25">
      <c r="A18" s="28"/>
      <c r="C18" s="47" t="s">
        <v>11</v>
      </c>
      <c r="D18" s="47"/>
      <c r="E18" t="s">
        <v>57</v>
      </c>
    </row>
    <row r="19" spans="1:11" x14ac:dyDescent="0.25">
      <c r="A19" s="30"/>
      <c r="C19" s="46" t="s">
        <v>10</v>
      </c>
      <c r="D19" s="46"/>
    </row>
    <row r="20" spans="1:11" x14ac:dyDescent="0.25">
      <c r="C20" s="47" t="s">
        <v>12</v>
      </c>
      <c r="D20" s="47"/>
      <c r="E20" t="s">
        <v>57</v>
      </c>
    </row>
    <row r="21" spans="1:11" x14ac:dyDescent="0.25">
      <c r="C21" s="48" t="s">
        <v>13</v>
      </c>
      <c r="D21" s="48"/>
    </row>
    <row r="22" spans="1:11" x14ac:dyDescent="0.25">
      <c r="C22" s="52" t="s">
        <v>68</v>
      </c>
      <c r="D22" s="52"/>
    </row>
    <row r="24" spans="1:11" x14ac:dyDescent="0.25">
      <c r="B24" s="29"/>
    </row>
    <row r="25" spans="1:11" x14ac:dyDescent="0.25">
      <c r="B25" s="51" t="s">
        <v>56</v>
      </c>
      <c r="C25" s="51"/>
      <c r="D25" s="51"/>
    </row>
    <row r="27" spans="1:11" ht="29.25" customHeight="1" x14ac:dyDescent="0.25">
      <c r="B27" s="41" t="s">
        <v>67</v>
      </c>
      <c r="C27" s="41"/>
      <c r="D27" s="41"/>
      <c r="E27" s="41"/>
      <c r="F27" s="41"/>
      <c r="G27" s="41"/>
      <c r="H27" s="41"/>
      <c r="I27" s="41"/>
      <c r="J27" s="41"/>
      <c r="K27" s="41"/>
    </row>
    <row r="29" spans="1:11" x14ac:dyDescent="0.25">
      <c r="C29" s="49" t="s">
        <v>20</v>
      </c>
      <c r="D29" s="49"/>
    </row>
    <row r="30" spans="1:11" x14ac:dyDescent="0.25">
      <c r="C30" s="35" t="s">
        <v>30</v>
      </c>
      <c r="D30" s="36"/>
    </row>
    <row r="31" spans="1:11" x14ac:dyDescent="0.25">
      <c r="C31" s="35" t="s">
        <v>31</v>
      </c>
      <c r="D31" s="36"/>
    </row>
    <row r="32" spans="1:11" x14ac:dyDescent="0.25">
      <c r="C32" s="35" t="s">
        <v>35</v>
      </c>
      <c r="D32" s="36"/>
    </row>
    <row r="33" spans="2:5" x14ac:dyDescent="0.25">
      <c r="C33" s="35" t="s">
        <v>41</v>
      </c>
      <c r="D33" s="36"/>
    </row>
    <row r="34" spans="2:5" x14ac:dyDescent="0.25">
      <c r="C34" s="37" t="s">
        <v>5</v>
      </c>
      <c r="D34" s="38"/>
      <c r="E34" t="s">
        <v>57</v>
      </c>
    </row>
    <row r="35" spans="2:5" ht="15" customHeight="1" x14ac:dyDescent="0.25">
      <c r="C35" s="35" t="s">
        <v>44</v>
      </c>
      <c r="D35" s="36"/>
    </row>
    <row r="36" spans="2:5" ht="28.5" customHeight="1" x14ac:dyDescent="0.25">
      <c r="C36" s="42" t="s">
        <v>59</v>
      </c>
      <c r="D36" s="43"/>
    </row>
    <row r="37" spans="2:5" x14ac:dyDescent="0.25">
      <c r="C37" s="37" t="s">
        <v>46</v>
      </c>
      <c r="D37" s="38"/>
      <c r="E37" s="40" t="s">
        <v>58</v>
      </c>
    </row>
    <row r="42" spans="2:5" x14ac:dyDescent="0.25">
      <c r="B42" s="27"/>
    </row>
  </sheetData>
  <mergeCells count="21">
    <mergeCell ref="B2:K2"/>
    <mergeCell ref="B25:D25"/>
    <mergeCell ref="C15:D15"/>
    <mergeCell ref="C14:D14"/>
    <mergeCell ref="C13:D13"/>
    <mergeCell ref="C12:D12"/>
    <mergeCell ref="C11:D11"/>
    <mergeCell ref="C10:D10"/>
    <mergeCell ref="C9:D9"/>
    <mergeCell ref="C22:D22"/>
    <mergeCell ref="B5:D5"/>
    <mergeCell ref="B7:K7"/>
    <mergeCell ref="B27:K27"/>
    <mergeCell ref="C36:D36"/>
    <mergeCell ref="C16:D16"/>
    <mergeCell ref="C17:D17"/>
    <mergeCell ref="C18:D18"/>
    <mergeCell ref="C19:D19"/>
    <mergeCell ref="C20:D20"/>
    <mergeCell ref="C21:D21"/>
    <mergeCell ref="C29:D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B41"/>
  <sheetViews>
    <sheetView topLeftCell="A7" zoomScale="90" zoomScaleNormal="90" workbookViewId="0">
      <selection activeCell="E45" sqref="E45"/>
    </sheetView>
  </sheetViews>
  <sheetFormatPr defaultRowHeight="15" x14ac:dyDescent="0.25"/>
  <cols>
    <col min="1" max="1" width="11.28515625" customWidth="1"/>
    <col min="2" max="2" width="22.5703125" customWidth="1"/>
    <col min="3" max="3" width="14.7109375" customWidth="1"/>
    <col min="4" max="4" width="6.5703125" customWidth="1"/>
    <col min="5" max="5" width="10.140625" customWidth="1"/>
    <col min="6" max="6" width="9.7109375" customWidth="1"/>
    <col min="7" max="7" width="11" customWidth="1"/>
    <col min="8" max="8" width="8" customWidth="1"/>
    <col min="9" max="9" width="7.85546875" customWidth="1"/>
    <col min="10" max="10" width="9.140625" customWidth="1"/>
    <col min="11" max="11" width="8.5703125" customWidth="1"/>
    <col min="12" max="12" width="8.28515625" customWidth="1"/>
    <col min="13" max="13" width="9" customWidth="1"/>
    <col min="14" max="15" width="8.140625" customWidth="1"/>
    <col min="16" max="16" width="9.28515625" customWidth="1"/>
    <col min="17" max="17" width="8.140625" customWidth="1"/>
    <col min="18" max="18" width="8.85546875" customWidth="1"/>
    <col min="19" max="19" width="9.140625" customWidth="1"/>
    <col min="20" max="20" width="8.140625" customWidth="1"/>
    <col min="21" max="21" width="8.42578125" customWidth="1"/>
    <col min="22" max="22" width="9" customWidth="1"/>
    <col min="23" max="23" width="8.42578125" customWidth="1"/>
    <col min="24" max="24" width="8.140625" customWidth="1"/>
    <col min="25" max="26" width="9" customWidth="1"/>
    <col min="27" max="27" width="8.7109375" customWidth="1"/>
    <col min="28" max="28" width="9" customWidth="1"/>
  </cols>
  <sheetData>
    <row r="1" spans="1:28" ht="26.25" x14ac:dyDescent="0.4">
      <c r="A1" s="71" t="s">
        <v>19</v>
      </c>
      <c r="B1" s="71"/>
      <c r="C1" s="71"/>
      <c r="D1" s="71"/>
      <c r="E1" s="71"/>
      <c r="F1" s="71"/>
      <c r="G1" s="71"/>
      <c r="H1" s="71"/>
      <c r="I1" s="71"/>
      <c r="J1" s="71"/>
      <c r="K1" s="71"/>
      <c r="L1" s="71"/>
      <c r="M1" s="71"/>
      <c r="N1" s="71"/>
      <c r="O1" s="71"/>
      <c r="P1" s="71"/>
      <c r="Q1" s="71"/>
      <c r="R1" s="71"/>
      <c r="S1" s="71"/>
      <c r="T1" s="71"/>
      <c r="U1" s="71"/>
      <c r="V1" s="71"/>
      <c r="W1" s="71"/>
      <c r="X1" s="71"/>
      <c r="Y1" s="71"/>
      <c r="Z1" s="71"/>
      <c r="AA1" s="71"/>
      <c r="AB1" s="71"/>
    </row>
    <row r="2" spans="1:28" x14ac:dyDescent="0.25">
      <c r="E2" s="72" t="s">
        <v>29</v>
      </c>
      <c r="F2" s="72"/>
      <c r="G2" s="72"/>
    </row>
    <row r="3" spans="1:28" x14ac:dyDescent="0.25">
      <c r="E3" s="66" t="s">
        <v>7</v>
      </c>
      <c r="F3" s="66"/>
      <c r="G3" s="66"/>
      <c r="H3" s="66" t="s">
        <v>14</v>
      </c>
      <c r="I3" s="66"/>
      <c r="J3" s="66"/>
      <c r="K3" s="67" t="s">
        <v>8</v>
      </c>
      <c r="L3" s="67"/>
      <c r="M3" s="67"/>
      <c r="N3" s="68" t="s">
        <v>10</v>
      </c>
      <c r="O3" s="68"/>
      <c r="P3" s="68"/>
      <c r="Q3" s="69" t="s">
        <v>11</v>
      </c>
      <c r="R3" s="69"/>
      <c r="S3" s="69"/>
      <c r="T3" s="56" t="s">
        <v>12</v>
      </c>
      <c r="U3" s="56"/>
      <c r="V3" s="56"/>
      <c r="W3" s="73" t="s">
        <v>13</v>
      </c>
      <c r="X3" s="73"/>
      <c r="Y3" s="73"/>
      <c r="Z3" s="58" t="s">
        <v>68</v>
      </c>
      <c r="AA3" s="58"/>
      <c r="AB3" s="58"/>
    </row>
    <row r="4" spans="1:28" s="3" customFormat="1" ht="45.75" customHeight="1" x14ac:dyDescent="0.25">
      <c r="A4" s="8" t="s">
        <v>6</v>
      </c>
      <c r="B4" s="8" t="s">
        <v>1</v>
      </c>
      <c r="C4" s="8" t="s">
        <v>2</v>
      </c>
      <c r="D4" s="8" t="s">
        <v>0</v>
      </c>
      <c r="E4" s="8" t="s">
        <v>15</v>
      </c>
      <c r="F4" s="8" t="s">
        <v>16</v>
      </c>
      <c r="G4" s="8" t="s">
        <v>9</v>
      </c>
      <c r="H4" s="8" t="s">
        <v>3</v>
      </c>
      <c r="I4" s="8" t="s">
        <v>4</v>
      </c>
      <c r="J4" s="8" t="s">
        <v>9</v>
      </c>
      <c r="K4" s="31" t="s">
        <v>3</v>
      </c>
      <c r="L4" s="31" t="s">
        <v>4</v>
      </c>
      <c r="M4" s="31" t="s">
        <v>9</v>
      </c>
      <c r="N4" s="16" t="s">
        <v>3</v>
      </c>
      <c r="O4" s="16" t="s">
        <v>4</v>
      </c>
      <c r="P4" s="16" t="s">
        <v>9</v>
      </c>
      <c r="Q4" s="9" t="s">
        <v>3</v>
      </c>
      <c r="R4" s="9" t="s">
        <v>4</v>
      </c>
      <c r="S4" s="9" t="s">
        <v>9</v>
      </c>
      <c r="T4" s="33" t="s">
        <v>3</v>
      </c>
      <c r="U4" s="33" t="s">
        <v>4</v>
      </c>
      <c r="V4" s="33" t="s">
        <v>9</v>
      </c>
      <c r="W4" s="10" t="s">
        <v>3</v>
      </c>
      <c r="X4" s="10" t="s">
        <v>4</v>
      </c>
      <c r="Y4" s="10" t="s">
        <v>9</v>
      </c>
      <c r="Z4" s="12" t="s">
        <v>3</v>
      </c>
      <c r="AA4" s="12" t="s">
        <v>4</v>
      </c>
      <c r="AB4" s="12" t="s">
        <v>9</v>
      </c>
    </row>
    <row r="5" spans="1:28" x14ac:dyDescent="0.25">
      <c r="A5" s="1" t="s">
        <v>48</v>
      </c>
      <c r="B5" s="1" t="s">
        <v>51</v>
      </c>
      <c r="C5" s="2">
        <v>98740</v>
      </c>
      <c r="D5" s="4">
        <v>12.5</v>
      </c>
      <c r="E5" s="4">
        <v>12.21</v>
      </c>
      <c r="F5" s="4">
        <v>13.21</v>
      </c>
      <c r="G5" s="4">
        <v>13.59</v>
      </c>
      <c r="H5" s="5">
        <f>SUM(E5)-D5</f>
        <v>-0.28999999999999915</v>
      </c>
      <c r="I5" s="6">
        <f>SUM(F5-D5)</f>
        <v>0.71000000000000085</v>
      </c>
      <c r="J5" s="6">
        <f>SUM(G5-D5)</f>
        <v>1.0899999999999999</v>
      </c>
      <c r="K5" s="32">
        <v>6.39</v>
      </c>
      <c r="L5" s="32">
        <v>12.55</v>
      </c>
      <c r="M5" s="32">
        <v>14.72</v>
      </c>
      <c r="N5" s="17">
        <v>9.59</v>
      </c>
      <c r="O5" s="17">
        <v>18.829999999999998</v>
      </c>
      <c r="P5" s="17">
        <v>22.08</v>
      </c>
      <c r="Q5" s="14">
        <f>SUM(C5)*K5/100</f>
        <v>6309.4859999999999</v>
      </c>
      <c r="R5" s="14">
        <f>SUM(C5)*L5/100</f>
        <v>12391.87</v>
      </c>
      <c r="S5" s="14">
        <f>SUM(C5)*M5/100</f>
        <v>14534.528</v>
      </c>
      <c r="T5" s="34">
        <f>SUM(C5)*N5/100</f>
        <v>9469.1659999999993</v>
      </c>
      <c r="U5" s="34">
        <f>SUM(C5)*O5/100</f>
        <v>18592.741999999998</v>
      </c>
      <c r="V5" s="34">
        <f>SUM(C5)*P5/100</f>
        <v>21801.791999999998</v>
      </c>
      <c r="W5" s="11">
        <v>0</v>
      </c>
      <c r="X5" s="11">
        <v>31.95</v>
      </c>
      <c r="Y5" s="11">
        <v>49.05</v>
      </c>
      <c r="Z5" s="13">
        <f>SUM(W5)*223</f>
        <v>0</v>
      </c>
      <c r="AA5" s="13">
        <f t="shared" ref="AA5:AB6" si="0">SUM(X5)*223</f>
        <v>7124.8499999999995</v>
      </c>
      <c r="AB5" s="13">
        <f t="shared" si="0"/>
        <v>10938.15</v>
      </c>
    </row>
    <row r="6" spans="1:28" x14ac:dyDescent="0.25">
      <c r="A6" s="1" t="s">
        <v>48</v>
      </c>
      <c r="B6" s="1" t="s">
        <v>52</v>
      </c>
      <c r="C6" s="2">
        <v>99992</v>
      </c>
      <c r="D6" s="4">
        <v>11.3</v>
      </c>
      <c r="E6" s="4">
        <v>10.9</v>
      </c>
      <c r="F6" s="4">
        <v>11.6</v>
      </c>
      <c r="G6" s="4">
        <v>13.11</v>
      </c>
      <c r="H6" s="5">
        <f>SUM(E6)-D6</f>
        <v>-0.40000000000000036</v>
      </c>
      <c r="I6" s="6">
        <f>SUM(F6-D6)</f>
        <v>0.29999999999999893</v>
      </c>
      <c r="J6" s="6">
        <f>SUM(G6-D6)</f>
        <v>1.8099999999999987</v>
      </c>
      <c r="K6" s="32">
        <v>5.4</v>
      </c>
      <c r="L6" s="32">
        <v>10.45</v>
      </c>
      <c r="M6" s="32">
        <v>20.48</v>
      </c>
      <c r="N6" s="17">
        <v>8.1</v>
      </c>
      <c r="O6" s="17">
        <v>15.75</v>
      </c>
      <c r="P6" s="17">
        <v>30.72</v>
      </c>
      <c r="Q6" s="14">
        <f>SUM(C6)*K6/100</f>
        <v>5399.5680000000002</v>
      </c>
      <c r="R6" s="14">
        <f>SUM(C6)*L6/100</f>
        <v>10449.163999999999</v>
      </c>
      <c r="S6" s="14">
        <f>SUM(C6)*M6/100</f>
        <v>20478.3616</v>
      </c>
      <c r="T6" s="34">
        <f>SUM(C6)*N6/100</f>
        <v>8099.3519999999999</v>
      </c>
      <c r="U6" s="34">
        <f>SUM(C6)*O6/100</f>
        <v>15748.74</v>
      </c>
      <c r="V6" s="34">
        <f>SUM(C6)*P6/100</f>
        <v>30717.542399999998</v>
      </c>
      <c r="W6" s="11">
        <v>0</v>
      </c>
      <c r="X6" s="11">
        <v>13.5</v>
      </c>
      <c r="Y6" s="11">
        <v>81.45</v>
      </c>
      <c r="Z6" s="13">
        <f t="shared" ref="Z6" si="1">SUM(W6)*223</f>
        <v>0</v>
      </c>
      <c r="AA6" s="13">
        <f t="shared" si="0"/>
        <v>3010.5</v>
      </c>
      <c r="AB6" s="13">
        <f t="shared" si="0"/>
        <v>18163.350000000002</v>
      </c>
    </row>
    <row r="8" spans="1:28" x14ac:dyDescent="0.25">
      <c r="A8" s="57" t="s">
        <v>17</v>
      </c>
      <c r="B8" s="57"/>
      <c r="C8" s="57"/>
      <c r="D8" s="57"/>
      <c r="E8" s="57"/>
      <c r="F8" s="57"/>
      <c r="G8" s="57"/>
      <c r="H8" s="57"/>
      <c r="I8" s="57"/>
      <c r="J8" s="57"/>
      <c r="K8" s="57"/>
      <c r="L8" s="57"/>
      <c r="M8" s="57"/>
      <c r="N8" s="57"/>
      <c r="O8" s="57"/>
      <c r="P8" s="57"/>
      <c r="Q8" s="14">
        <f>SUM(Q5:Q6)</f>
        <v>11709.054</v>
      </c>
      <c r="R8" s="14">
        <f t="shared" ref="R8:AB8" si="2">SUM(R5:R6)</f>
        <v>22841.034</v>
      </c>
      <c r="S8" s="14">
        <f t="shared" si="2"/>
        <v>35012.889600000002</v>
      </c>
      <c r="T8" s="34">
        <f t="shared" si="2"/>
        <v>17568.518</v>
      </c>
      <c r="U8" s="34">
        <f t="shared" si="2"/>
        <v>34341.481999999996</v>
      </c>
      <c r="V8" s="34">
        <f t="shared" si="2"/>
        <v>52519.334399999992</v>
      </c>
      <c r="W8" s="11">
        <f>SUM(W5:W6)</f>
        <v>0</v>
      </c>
      <c r="X8" s="11">
        <f t="shared" ref="X8:Y8" si="3">SUM(X5:X6)</f>
        <v>45.45</v>
      </c>
      <c r="Y8" s="11">
        <f t="shared" si="3"/>
        <v>130.5</v>
      </c>
      <c r="Z8" s="13">
        <f t="shared" si="2"/>
        <v>0</v>
      </c>
      <c r="AA8" s="13">
        <f t="shared" si="2"/>
        <v>10135.349999999999</v>
      </c>
      <c r="AB8" s="13">
        <f t="shared" si="2"/>
        <v>29101.5</v>
      </c>
    </row>
    <row r="10" spans="1:28" ht="26.25" x14ac:dyDescent="0.4">
      <c r="A10" s="71" t="s">
        <v>18</v>
      </c>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row>
    <row r="11" spans="1:28" x14ac:dyDescent="0.25">
      <c r="E11" s="72" t="s">
        <v>28</v>
      </c>
      <c r="F11" s="72"/>
      <c r="G11" s="72"/>
    </row>
    <row r="12" spans="1:28" x14ac:dyDescent="0.25">
      <c r="E12" s="66" t="s">
        <v>7</v>
      </c>
      <c r="F12" s="66"/>
      <c r="G12" s="66"/>
      <c r="H12" s="66" t="s">
        <v>14</v>
      </c>
      <c r="I12" s="66"/>
      <c r="J12" s="66"/>
      <c r="K12" s="67" t="s">
        <v>8</v>
      </c>
      <c r="L12" s="67"/>
      <c r="M12" s="67"/>
      <c r="N12" s="68" t="s">
        <v>10</v>
      </c>
      <c r="O12" s="68"/>
      <c r="P12" s="68"/>
      <c r="Q12" s="69" t="s">
        <v>11</v>
      </c>
      <c r="R12" s="69"/>
      <c r="S12" s="69"/>
      <c r="T12" s="56" t="s">
        <v>12</v>
      </c>
      <c r="U12" s="56"/>
      <c r="V12" s="56"/>
      <c r="W12" s="73" t="s">
        <v>13</v>
      </c>
      <c r="X12" s="73"/>
      <c r="Y12" s="73"/>
      <c r="Z12" s="58" t="s">
        <v>68</v>
      </c>
      <c r="AA12" s="58"/>
      <c r="AB12" s="58"/>
    </row>
    <row r="13" spans="1:28" s="3" customFormat="1" ht="45.75" customHeight="1" x14ac:dyDescent="0.25">
      <c r="A13" s="8" t="s">
        <v>6</v>
      </c>
      <c r="B13" s="8" t="s">
        <v>1</v>
      </c>
      <c r="C13" s="8" t="s">
        <v>2</v>
      </c>
      <c r="D13" s="8" t="s">
        <v>0</v>
      </c>
      <c r="E13" s="8" t="s">
        <v>15</v>
      </c>
      <c r="F13" s="8" t="s">
        <v>16</v>
      </c>
      <c r="G13" s="8" t="s">
        <v>9</v>
      </c>
      <c r="H13" s="8" t="s">
        <v>3</v>
      </c>
      <c r="I13" s="8" t="s">
        <v>4</v>
      </c>
      <c r="J13" s="8" t="s">
        <v>9</v>
      </c>
      <c r="K13" s="31" t="s">
        <v>3</v>
      </c>
      <c r="L13" s="31" t="s">
        <v>4</v>
      </c>
      <c r="M13" s="31" t="s">
        <v>9</v>
      </c>
      <c r="N13" s="16" t="s">
        <v>3</v>
      </c>
      <c r="O13" s="16" t="s">
        <v>4</v>
      </c>
      <c r="P13" s="16" t="s">
        <v>9</v>
      </c>
      <c r="Q13" s="9" t="s">
        <v>3</v>
      </c>
      <c r="R13" s="9" t="s">
        <v>4</v>
      </c>
      <c r="S13" s="9" t="s">
        <v>9</v>
      </c>
      <c r="T13" s="33" t="s">
        <v>3</v>
      </c>
      <c r="U13" s="33" t="s">
        <v>4</v>
      </c>
      <c r="V13" s="33" t="s">
        <v>9</v>
      </c>
      <c r="W13" s="10" t="s">
        <v>3</v>
      </c>
      <c r="X13" s="10" t="s">
        <v>4</v>
      </c>
      <c r="Y13" s="10" t="s">
        <v>9</v>
      </c>
      <c r="Z13" s="12" t="s">
        <v>3</v>
      </c>
      <c r="AA13" s="12" t="s">
        <v>4</v>
      </c>
      <c r="AB13" s="12" t="s">
        <v>9</v>
      </c>
    </row>
    <row r="14" spans="1:28" x14ac:dyDescent="0.25">
      <c r="A14" s="1" t="s">
        <v>48</v>
      </c>
      <c r="B14" s="1" t="s">
        <v>51</v>
      </c>
      <c r="C14" s="2">
        <v>98740</v>
      </c>
      <c r="D14" s="4">
        <v>12.5</v>
      </c>
      <c r="E14" s="4">
        <v>11.6</v>
      </c>
      <c r="F14" s="4">
        <v>12.4</v>
      </c>
      <c r="G14" s="4">
        <v>13.48</v>
      </c>
      <c r="H14" s="5">
        <f>SUM(E14)-D14</f>
        <v>-0.90000000000000036</v>
      </c>
      <c r="I14" s="5">
        <f>SUM(F14-D14)</f>
        <v>-9.9999999999999645E-2</v>
      </c>
      <c r="J14" s="6">
        <f>SUM(G14-D14)</f>
        <v>0.98000000000000043</v>
      </c>
      <c r="K14" s="32">
        <v>0.9</v>
      </c>
      <c r="L14" s="32">
        <v>8.1</v>
      </c>
      <c r="M14" s="32">
        <v>13.9</v>
      </c>
      <c r="N14" s="17">
        <v>1.35</v>
      </c>
      <c r="O14" s="17">
        <v>12.15</v>
      </c>
      <c r="P14" s="17">
        <v>20.85</v>
      </c>
      <c r="Q14" s="14">
        <f>SUM(C14)*K14/100</f>
        <v>888.66</v>
      </c>
      <c r="R14" s="14">
        <f>SUM(C14)*L14/100</f>
        <v>7997.94</v>
      </c>
      <c r="S14" s="14">
        <f>SUM(C14)*M14/100</f>
        <v>13724.86</v>
      </c>
      <c r="T14" s="34">
        <f>SUM(C14)*N14/100</f>
        <v>1332.99</v>
      </c>
      <c r="U14" s="34">
        <f>SUM(C14)*O14/100</f>
        <v>11996.91</v>
      </c>
      <c r="V14" s="34">
        <f>SUM(C14)*P14/100</f>
        <v>20587.29</v>
      </c>
      <c r="W14" s="11">
        <v>0</v>
      </c>
      <c r="X14" s="11">
        <v>4.5</v>
      </c>
      <c r="Y14" s="11">
        <v>44.1</v>
      </c>
      <c r="Z14" s="13">
        <f>SUM(W14)*223</f>
        <v>0</v>
      </c>
      <c r="AA14" s="13">
        <f t="shared" ref="AA14:AB15" si="4">SUM(X14)*223</f>
        <v>1003.5</v>
      </c>
      <c r="AB14" s="13">
        <f t="shared" si="4"/>
        <v>9834.3000000000011</v>
      </c>
    </row>
    <row r="15" spans="1:28" x14ac:dyDescent="0.25">
      <c r="A15" s="1" t="s">
        <v>48</v>
      </c>
      <c r="B15" s="1" t="s">
        <v>52</v>
      </c>
      <c r="C15" s="2">
        <v>99992</v>
      </c>
      <c r="D15" s="4">
        <v>11.3</v>
      </c>
      <c r="E15" s="4">
        <v>10.42</v>
      </c>
      <c r="F15" s="4">
        <v>10.84</v>
      </c>
      <c r="G15" s="4">
        <v>12.7</v>
      </c>
      <c r="H15" s="5">
        <f>SUM(E15)-D15</f>
        <v>-0.88000000000000078</v>
      </c>
      <c r="I15" s="5">
        <f>SUM(F15-D15)</f>
        <v>-0.46000000000000085</v>
      </c>
      <c r="J15" s="6">
        <f>SUM(G15-D15)</f>
        <v>1.3999999999999986</v>
      </c>
      <c r="K15" s="32">
        <v>1.08</v>
      </c>
      <c r="L15" s="32">
        <v>4.8600000000000003</v>
      </c>
      <c r="M15" s="32">
        <v>17.2</v>
      </c>
      <c r="N15" s="17">
        <v>1.62</v>
      </c>
      <c r="O15" s="17">
        <v>7.29</v>
      </c>
      <c r="P15" s="17">
        <v>25.8</v>
      </c>
      <c r="Q15" s="14">
        <f>SUM(C15)*K15/100</f>
        <v>1079.9136000000001</v>
      </c>
      <c r="R15" s="14">
        <f>SUM(C15)*L15/100</f>
        <v>4859.6112000000003</v>
      </c>
      <c r="S15" s="14">
        <f>SUM(C15)*M15/100</f>
        <v>17198.624</v>
      </c>
      <c r="T15" s="34">
        <f>SUM(C15)*N15/100</f>
        <v>1619.8704</v>
      </c>
      <c r="U15" s="34">
        <f>SUM(C15)*O15/100</f>
        <v>7289.4168000000009</v>
      </c>
      <c r="V15" s="34">
        <f>SUM(C15)*P15/100</f>
        <v>25797.936000000002</v>
      </c>
      <c r="W15" s="11">
        <v>0</v>
      </c>
      <c r="X15" s="11">
        <v>0</v>
      </c>
      <c r="Y15" s="11">
        <v>63</v>
      </c>
      <c r="Z15" s="13">
        <f t="shared" ref="Z15" si="5">SUM(W15)*223</f>
        <v>0</v>
      </c>
      <c r="AA15" s="13">
        <f t="shared" si="4"/>
        <v>0</v>
      </c>
      <c r="AB15" s="13">
        <f t="shared" si="4"/>
        <v>14049</v>
      </c>
    </row>
    <row r="17" spans="1:28" x14ac:dyDescent="0.25">
      <c r="A17" s="57" t="s">
        <v>17</v>
      </c>
      <c r="B17" s="57"/>
      <c r="C17" s="57"/>
      <c r="D17" s="57"/>
      <c r="E17" s="57"/>
      <c r="F17" s="57"/>
      <c r="G17" s="57"/>
      <c r="H17" s="57"/>
      <c r="I17" s="57"/>
      <c r="J17" s="57"/>
      <c r="K17" s="57"/>
      <c r="L17" s="57"/>
      <c r="M17" s="57"/>
      <c r="N17" s="57"/>
      <c r="O17" s="57"/>
      <c r="P17" s="57"/>
      <c r="Q17" s="14">
        <f>SUM(Q14:Q15)</f>
        <v>1968.5736000000002</v>
      </c>
      <c r="R17" s="14">
        <f t="shared" ref="R17:V17" si="6">SUM(R14:R15)</f>
        <v>12857.5512</v>
      </c>
      <c r="S17" s="14">
        <f t="shared" si="6"/>
        <v>30923.484</v>
      </c>
      <c r="T17" s="34">
        <f t="shared" si="6"/>
        <v>2952.8604</v>
      </c>
      <c r="U17" s="34">
        <f t="shared" si="6"/>
        <v>19286.326800000003</v>
      </c>
      <c r="V17" s="34">
        <f t="shared" si="6"/>
        <v>46385.226000000002</v>
      </c>
      <c r="W17" s="11">
        <f>SUM(W14:W15)</f>
        <v>0</v>
      </c>
      <c r="X17" s="11">
        <f t="shared" ref="X17:AB17" si="7">SUM(X14:X15)</f>
        <v>4.5</v>
      </c>
      <c r="Y17" s="11">
        <f t="shared" si="7"/>
        <v>107.1</v>
      </c>
      <c r="Z17" s="13">
        <f t="shared" si="7"/>
        <v>0</v>
      </c>
      <c r="AA17" s="13">
        <f t="shared" si="7"/>
        <v>1003.5</v>
      </c>
      <c r="AB17" s="13">
        <f t="shared" si="7"/>
        <v>23883.300000000003</v>
      </c>
    </row>
    <row r="20" spans="1:28" ht="18.75" x14ac:dyDescent="0.3">
      <c r="A20" s="65" t="s">
        <v>27</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row>
    <row r="21" spans="1:28" x14ac:dyDescent="0.25">
      <c r="A21" s="47" t="s">
        <v>20</v>
      </c>
      <c r="B21" s="47"/>
      <c r="C21" s="55" t="s">
        <v>24</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row>
    <row r="22" spans="1:28" x14ac:dyDescent="0.25">
      <c r="A22" s="47" t="s">
        <v>1</v>
      </c>
      <c r="B22" s="47"/>
      <c r="C22" s="55" t="s">
        <v>25</v>
      </c>
      <c r="D22" s="55"/>
      <c r="E22" s="55"/>
      <c r="F22" s="55"/>
      <c r="G22" s="55"/>
      <c r="H22" s="55"/>
      <c r="I22" s="55"/>
      <c r="J22" s="55"/>
      <c r="K22" s="55"/>
      <c r="L22" s="55"/>
      <c r="M22" s="55"/>
      <c r="N22" s="55"/>
      <c r="O22" s="55"/>
      <c r="P22" s="55"/>
      <c r="Q22" s="55"/>
      <c r="R22" s="55"/>
      <c r="S22" s="55"/>
      <c r="T22" s="55"/>
      <c r="U22" s="55"/>
      <c r="V22" s="55"/>
      <c r="W22" s="55"/>
      <c r="X22" s="55"/>
      <c r="Y22" s="55"/>
      <c r="Z22" s="55"/>
      <c r="AA22" s="55"/>
      <c r="AB22" s="55"/>
    </row>
    <row r="23" spans="1:28" x14ac:dyDescent="0.25">
      <c r="A23" s="47" t="s">
        <v>21</v>
      </c>
      <c r="B23" s="47"/>
      <c r="C23" s="55" t="s">
        <v>37</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row>
    <row r="24" spans="1:28" x14ac:dyDescent="0.25">
      <c r="A24" s="47" t="s">
        <v>22</v>
      </c>
      <c r="B24" s="47"/>
      <c r="C24" s="55" t="s">
        <v>34</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row>
    <row r="25" spans="1:28" x14ac:dyDescent="0.25">
      <c r="A25" s="47" t="s">
        <v>35</v>
      </c>
      <c r="B25" s="47"/>
      <c r="C25" s="55" t="s">
        <v>40</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row>
    <row r="26" spans="1:28" x14ac:dyDescent="0.25">
      <c r="A26" s="47" t="s">
        <v>41</v>
      </c>
      <c r="B26" s="47"/>
      <c r="C26" s="55" t="s">
        <v>42</v>
      </c>
      <c r="D26" s="55"/>
      <c r="E26" s="55"/>
      <c r="F26" s="55"/>
      <c r="G26" s="55"/>
      <c r="H26" s="55"/>
      <c r="I26" s="55"/>
      <c r="J26" s="55"/>
      <c r="K26" s="55"/>
      <c r="L26" s="55"/>
      <c r="M26" s="55"/>
      <c r="N26" s="55"/>
      <c r="O26" s="55"/>
      <c r="P26" s="55"/>
      <c r="Q26" s="55"/>
      <c r="R26" s="55"/>
      <c r="S26" s="55"/>
      <c r="T26" s="55"/>
      <c r="U26" s="55"/>
      <c r="V26" s="55"/>
      <c r="W26" s="55"/>
      <c r="X26" s="55"/>
      <c r="Y26" s="55"/>
      <c r="Z26" s="55"/>
      <c r="AA26" s="55"/>
      <c r="AB26" s="55"/>
    </row>
    <row r="27" spans="1:28" x14ac:dyDescent="0.25">
      <c r="A27" s="47" t="s">
        <v>5</v>
      </c>
      <c r="B27" s="47"/>
      <c r="C27" s="55" t="s">
        <v>63</v>
      </c>
      <c r="D27" s="55"/>
      <c r="E27" s="55"/>
      <c r="F27" s="55"/>
      <c r="G27" s="55"/>
      <c r="H27" s="55"/>
      <c r="I27" s="55"/>
      <c r="J27" s="55"/>
      <c r="K27" s="55"/>
      <c r="L27" s="55"/>
      <c r="M27" s="55"/>
      <c r="N27" s="55"/>
      <c r="O27" s="55"/>
      <c r="P27" s="55"/>
      <c r="Q27" s="55"/>
      <c r="R27" s="55"/>
      <c r="S27" s="55"/>
      <c r="T27" s="55"/>
      <c r="U27" s="55"/>
      <c r="V27" s="55"/>
      <c r="W27" s="55"/>
      <c r="X27" s="55"/>
      <c r="Y27" s="55"/>
      <c r="Z27" s="55"/>
      <c r="AA27" s="55"/>
      <c r="AB27" s="55"/>
    </row>
    <row r="28" spans="1:28" x14ac:dyDescent="0.25">
      <c r="A28" s="60" t="s">
        <v>23</v>
      </c>
      <c r="B28" s="61"/>
      <c r="C28" s="62" t="s">
        <v>26</v>
      </c>
      <c r="D28" s="63"/>
      <c r="E28" s="63"/>
      <c r="F28" s="63"/>
      <c r="G28" s="63"/>
      <c r="H28" s="63"/>
      <c r="I28" s="63"/>
      <c r="J28" s="63"/>
      <c r="K28" s="63"/>
      <c r="L28" s="63"/>
      <c r="M28" s="63"/>
      <c r="N28" s="63"/>
      <c r="O28" s="63"/>
      <c r="P28" s="63"/>
      <c r="Q28" s="63"/>
      <c r="R28" s="63"/>
      <c r="S28" s="63"/>
      <c r="T28" s="63"/>
      <c r="U28" s="63"/>
      <c r="V28" s="63"/>
      <c r="W28" s="63"/>
      <c r="X28" s="63"/>
      <c r="Y28" s="63"/>
      <c r="Z28" s="63"/>
      <c r="AA28" s="63"/>
      <c r="AB28" s="64"/>
    </row>
    <row r="29" spans="1:28" x14ac:dyDescent="0.25">
      <c r="A29" s="47" t="s">
        <v>8</v>
      </c>
      <c r="B29" s="47"/>
      <c r="C29" s="55" t="s">
        <v>36</v>
      </c>
      <c r="D29" s="55"/>
      <c r="E29" s="55"/>
      <c r="F29" s="55"/>
      <c r="G29" s="55"/>
      <c r="H29" s="55"/>
      <c r="I29" s="55"/>
      <c r="J29" s="55"/>
      <c r="K29" s="55"/>
      <c r="L29" s="55"/>
      <c r="M29" s="55"/>
      <c r="N29" s="55"/>
      <c r="O29" s="55"/>
      <c r="P29" s="55"/>
      <c r="Q29" s="55"/>
      <c r="R29" s="55"/>
      <c r="S29" s="55"/>
      <c r="T29" s="55"/>
      <c r="U29" s="55"/>
      <c r="V29" s="55"/>
      <c r="W29" s="55"/>
      <c r="X29" s="55"/>
      <c r="Y29" s="55"/>
      <c r="Z29" s="55"/>
      <c r="AA29" s="55"/>
      <c r="AB29" s="55"/>
    </row>
    <row r="30" spans="1:28" x14ac:dyDescent="0.25">
      <c r="A30" s="47" t="s">
        <v>11</v>
      </c>
      <c r="B30" s="47"/>
      <c r="C30" s="55" t="s">
        <v>60</v>
      </c>
      <c r="D30" s="55"/>
      <c r="E30" s="55"/>
      <c r="F30" s="55"/>
      <c r="G30" s="55"/>
      <c r="H30" s="55"/>
      <c r="I30" s="55"/>
      <c r="J30" s="55"/>
      <c r="K30" s="55"/>
      <c r="L30" s="55"/>
      <c r="M30" s="55"/>
      <c r="N30" s="55"/>
      <c r="O30" s="55"/>
      <c r="P30" s="55"/>
      <c r="Q30" s="55"/>
      <c r="R30" s="55"/>
      <c r="S30" s="55"/>
      <c r="T30" s="55"/>
      <c r="U30" s="55"/>
      <c r="V30" s="55"/>
      <c r="W30" s="55"/>
      <c r="X30" s="55"/>
      <c r="Y30" s="55"/>
      <c r="Z30" s="55"/>
      <c r="AA30" s="55"/>
      <c r="AB30" s="55"/>
    </row>
    <row r="31" spans="1:28" x14ac:dyDescent="0.25">
      <c r="A31" s="47" t="s">
        <v>10</v>
      </c>
      <c r="B31" s="47"/>
      <c r="C31" s="55" t="s">
        <v>36</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row>
    <row r="32" spans="1:28" x14ac:dyDescent="0.25">
      <c r="A32" s="47" t="s">
        <v>12</v>
      </c>
      <c r="B32" s="47"/>
      <c r="C32" s="55" t="s">
        <v>61</v>
      </c>
      <c r="D32" s="55"/>
      <c r="E32" s="55"/>
      <c r="F32" s="55"/>
      <c r="G32" s="55"/>
      <c r="H32" s="55"/>
      <c r="I32" s="55"/>
      <c r="J32" s="55"/>
      <c r="K32" s="55"/>
      <c r="L32" s="55"/>
      <c r="M32" s="55"/>
      <c r="N32" s="55"/>
      <c r="O32" s="55"/>
      <c r="P32" s="55"/>
      <c r="Q32" s="55"/>
      <c r="R32" s="55"/>
      <c r="S32" s="55"/>
      <c r="T32" s="55"/>
      <c r="U32" s="55"/>
      <c r="V32" s="55"/>
      <c r="W32" s="55"/>
      <c r="X32" s="55"/>
      <c r="Y32" s="55"/>
      <c r="Z32" s="55"/>
      <c r="AA32" s="55"/>
      <c r="AB32" s="55"/>
    </row>
    <row r="33" spans="1:28" x14ac:dyDescent="0.25">
      <c r="A33" s="59" t="s">
        <v>13</v>
      </c>
      <c r="B33" s="59"/>
      <c r="C33" s="55" t="s">
        <v>38</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row>
    <row r="34" spans="1:28" x14ac:dyDescent="0.25">
      <c r="A34" s="59" t="s">
        <v>39</v>
      </c>
      <c r="B34" s="59"/>
      <c r="C34" s="55" t="s">
        <v>72</v>
      </c>
      <c r="D34" s="55"/>
      <c r="E34" s="55"/>
      <c r="F34" s="55"/>
      <c r="G34" s="55"/>
      <c r="H34" s="55"/>
      <c r="I34" s="55"/>
      <c r="J34" s="55"/>
      <c r="K34" s="55"/>
      <c r="L34" s="55"/>
      <c r="M34" s="55"/>
      <c r="N34" s="55"/>
      <c r="O34" s="55"/>
      <c r="P34" s="55"/>
      <c r="Q34" s="55"/>
      <c r="R34" s="55"/>
      <c r="S34" s="55"/>
      <c r="T34" s="55"/>
      <c r="U34" s="55"/>
      <c r="V34" s="55"/>
      <c r="W34" s="55"/>
      <c r="X34" s="55"/>
      <c r="Y34" s="55"/>
      <c r="Z34" s="55"/>
      <c r="AA34" s="55"/>
      <c r="AB34" s="55"/>
    </row>
    <row r="35" spans="1:28" x14ac:dyDescent="0.25">
      <c r="A35" s="54"/>
      <c r="B35" s="54"/>
      <c r="C35" s="55" t="s">
        <v>71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row>
    <row r="36" spans="1:28" x14ac:dyDescent="0.25">
      <c r="A36" s="54"/>
      <c r="B36" s="54"/>
      <c r="C36" s="70" t="s">
        <v>69</v>
      </c>
      <c r="D36" s="55"/>
      <c r="E36" s="55"/>
      <c r="F36" s="55"/>
      <c r="G36" s="55"/>
      <c r="H36" s="55"/>
      <c r="I36" s="55"/>
      <c r="J36" s="55"/>
      <c r="K36" s="55"/>
      <c r="L36" s="55"/>
      <c r="M36" s="55"/>
      <c r="N36" s="55"/>
      <c r="O36" s="55"/>
      <c r="P36" s="55"/>
      <c r="Q36" s="55"/>
      <c r="R36" s="55"/>
      <c r="S36" s="55"/>
      <c r="T36" s="55"/>
      <c r="U36" s="55"/>
      <c r="V36" s="55"/>
      <c r="W36" s="55"/>
      <c r="X36" s="55"/>
      <c r="Y36" s="55"/>
      <c r="Z36" s="55"/>
      <c r="AA36" s="55"/>
      <c r="AB36" s="55"/>
    </row>
    <row r="37" spans="1:28" x14ac:dyDescent="0.25">
      <c r="A37" s="54"/>
      <c r="B37" s="54"/>
      <c r="C37" s="70" t="s">
        <v>70</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row>
    <row r="38" spans="1:28" x14ac:dyDescent="0.25">
      <c r="A38" s="54"/>
      <c r="B38" s="54"/>
    </row>
    <row r="39" spans="1:28" x14ac:dyDescent="0.25">
      <c r="A39" s="54"/>
      <c r="B39" s="54"/>
    </row>
    <row r="40" spans="1:28" x14ac:dyDescent="0.25">
      <c r="A40" s="54"/>
      <c r="B40" s="54"/>
    </row>
    <row r="41" spans="1:28" x14ac:dyDescent="0.25">
      <c r="A41" s="54"/>
      <c r="B41" s="54"/>
      <c r="J41" s="39"/>
    </row>
  </sheetData>
  <mergeCells count="61">
    <mergeCell ref="C36:AB36"/>
    <mergeCell ref="C37:AB37"/>
    <mergeCell ref="A8:P8"/>
    <mergeCell ref="A10:AB10"/>
    <mergeCell ref="A1:AB1"/>
    <mergeCell ref="E2:G2"/>
    <mergeCell ref="E3:G3"/>
    <mergeCell ref="H3:J3"/>
    <mergeCell ref="K3:M3"/>
    <mergeCell ref="N3:P3"/>
    <mergeCell ref="Q3:S3"/>
    <mergeCell ref="T3:V3"/>
    <mergeCell ref="W3:Y3"/>
    <mergeCell ref="Z3:AB3"/>
    <mergeCell ref="E11:G11"/>
    <mergeCell ref="W12:Y12"/>
    <mergeCell ref="A20:AB20"/>
    <mergeCell ref="H12:J12"/>
    <mergeCell ref="K12:M12"/>
    <mergeCell ref="N12:P12"/>
    <mergeCell ref="Q12:S12"/>
    <mergeCell ref="E12:G12"/>
    <mergeCell ref="C21:AB21"/>
    <mergeCell ref="A23:B23"/>
    <mergeCell ref="C23:AB23"/>
    <mergeCell ref="A24:B24"/>
    <mergeCell ref="C24:AB24"/>
    <mergeCell ref="A22:B22"/>
    <mergeCell ref="C22:AB22"/>
    <mergeCell ref="A41:B41"/>
    <mergeCell ref="A33:B33"/>
    <mergeCell ref="A28:B28"/>
    <mergeCell ref="C28:AB28"/>
    <mergeCell ref="A25:B25"/>
    <mergeCell ref="C25:AB25"/>
    <mergeCell ref="C34:AB34"/>
    <mergeCell ref="A26:B26"/>
    <mergeCell ref="C26:AB26"/>
    <mergeCell ref="A36:B36"/>
    <mergeCell ref="A37:B37"/>
    <mergeCell ref="A38:B38"/>
    <mergeCell ref="C33:AB33"/>
    <mergeCell ref="A34:B34"/>
    <mergeCell ref="A35:B35"/>
    <mergeCell ref="A29:B29"/>
    <mergeCell ref="A39:B39"/>
    <mergeCell ref="A40:B40"/>
    <mergeCell ref="A32:B32"/>
    <mergeCell ref="C32:AB32"/>
    <mergeCell ref="T12:V12"/>
    <mergeCell ref="A17:P17"/>
    <mergeCell ref="A21:B21"/>
    <mergeCell ref="C35:AB35"/>
    <mergeCell ref="C29:AB29"/>
    <mergeCell ref="A30:B30"/>
    <mergeCell ref="C30:AB30"/>
    <mergeCell ref="A31:B31"/>
    <mergeCell ref="C31:AB31"/>
    <mergeCell ref="Z12:AB12"/>
    <mergeCell ref="A27:B27"/>
    <mergeCell ref="C27:AB27"/>
  </mergeCells>
  <hyperlinks>
    <hyperlink ref="C36" r:id="rId1" xr:uid="{FB032152-6538-445A-AAF9-F34BAFB81A4A}"/>
    <hyperlink ref="C37" r:id="rId2" xr:uid="{48CCABA9-7944-46CB-ACFD-3446B8D774B7}"/>
  </hyperlinks>
  <pageMargins left="0.7" right="0.7" top="0.75" bottom="0.75" header="0.3" footer="0.3"/>
  <pageSetup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B31"/>
  <sheetViews>
    <sheetView tabSelected="1" zoomScaleNormal="100" workbookViewId="0">
      <selection activeCell="X13" sqref="X13"/>
    </sheetView>
  </sheetViews>
  <sheetFormatPr defaultRowHeight="15" x14ac:dyDescent="0.25"/>
  <cols>
    <col min="1" max="1" width="11.42578125" customWidth="1"/>
    <col min="2" max="2" width="22.5703125" customWidth="1"/>
    <col min="3" max="3" width="11.28515625" customWidth="1"/>
    <col min="4" max="4" width="10.140625" customWidth="1"/>
    <col min="5" max="5" width="9.7109375" customWidth="1"/>
    <col min="6" max="6" width="11" customWidth="1"/>
    <col min="7" max="7" width="8" customWidth="1"/>
    <col min="8" max="8" width="7.85546875" customWidth="1"/>
    <col min="9" max="9" width="9.140625" customWidth="1"/>
    <col min="10" max="10" width="8.5703125" customWidth="1"/>
    <col min="11" max="11" width="8.28515625" customWidth="1"/>
    <col min="12" max="12" width="9" customWidth="1"/>
    <col min="13" max="13" width="12.5703125" customWidth="1"/>
    <col min="14" max="14" width="12.42578125" customWidth="1"/>
    <col min="15" max="15" width="13.85546875" customWidth="1"/>
    <col min="16" max="16" width="19" customWidth="1"/>
    <col min="17" max="17" width="10.42578125" customWidth="1"/>
    <col min="18" max="18" width="11" customWidth="1"/>
    <col min="19" max="19" width="12.28515625" customWidth="1"/>
  </cols>
  <sheetData>
    <row r="1" spans="1:19" ht="26.25" x14ac:dyDescent="0.4">
      <c r="A1" s="71" t="s">
        <v>19</v>
      </c>
      <c r="B1" s="71"/>
      <c r="C1" s="71"/>
      <c r="D1" s="71"/>
      <c r="E1" s="71"/>
      <c r="F1" s="71"/>
      <c r="G1" s="71"/>
      <c r="H1" s="71"/>
      <c r="I1" s="71"/>
      <c r="J1" s="71"/>
      <c r="K1" s="71"/>
      <c r="L1" s="71"/>
      <c r="M1" s="71"/>
      <c r="N1" s="71"/>
      <c r="O1" s="71"/>
      <c r="P1" s="71"/>
      <c r="Q1" s="71"/>
      <c r="R1" s="71"/>
      <c r="S1" s="71"/>
    </row>
    <row r="2" spans="1:19" x14ac:dyDescent="0.25">
      <c r="D2" s="72" t="s">
        <v>29</v>
      </c>
      <c r="E2" s="72"/>
      <c r="F2" s="72"/>
    </row>
    <row r="3" spans="1:19" ht="33.75" customHeight="1" x14ac:dyDescent="0.25">
      <c r="D3" s="92" t="s">
        <v>7</v>
      </c>
      <c r="E3" s="93"/>
      <c r="F3" s="94"/>
      <c r="G3" s="92" t="s">
        <v>14</v>
      </c>
      <c r="H3" s="93"/>
      <c r="I3" s="94"/>
      <c r="J3" s="97" t="s">
        <v>32</v>
      </c>
      <c r="K3" s="98"/>
      <c r="L3" s="99"/>
      <c r="M3" s="81" t="s">
        <v>59</v>
      </c>
      <c r="N3" s="81"/>
      <c r="O3" s="82"/>
      <c r="P3" s="91"/>
      <c r="Q3" s="96" t="s">
        <v>33</v>
      </c>
      <c r="R3" s="73"/>
      <c r="S3" s="73"/>
    </row>
    <row r="4" spans="1:19" s="3" customFormat="1" ht="45.75" customHeight="1" x14ac:dyDescent="0.25">
      <c r="A4" s="8" t="s">
        <v>6</v>
      </c>
      <c r="B4" s="8" t="s">
        <v>30</v>
      </c>
      <c r="C4" s="8" t="s">
        <v>31</v>
      </c>
      <c r="D4" s="8" t="s">
        <v>15</v>
      </c>
      <c r="E4" s="8" t="s">
        <v>16</v>
      </c>
      <c r="F4" s="8" t="s">
        <v>9</v>
      </c>
      <c r="G4" s="8" t="s">
        <v>3</v>
      </c>
      <c r="H4" s="8" t="s">
        <v>4</v>
      </c>
      <c r="I4" s="8" t="s">
        <v>9</v>
      </c>
      <c r="J4" s="9" t="s">
        <v>3</v>
      </c>
      <c r="K4" s="9" t="s">
        <v>4</v>
      </c>
      <c r="L4" s="9" t="s">
        <v>9</v>
      </c>
      <c r="M4" s="16" t="s">
        <v>3</v>
      </c>
      <c r="N4" s="16" t="s">
        <v>4</v>
      </c>
      <c r="O4" s="20" t="s">
        <v>9</v>
      </c>
      <c r="P4" s="91"/>
      <c r="Q4" s="23" t="s">
        <v>3</v>
      </c>
      <c r="R4" s="10" t="s">
        <v>4</v>
      </c>
      <c r="S4" s="10" t="s">
        <v>9</v>
      </c>
    </row>
    <row r="5" spans="1:19" x14ac:dyDescent="0.25">
      <c r="A5" s="1" t="s">
        <v>48</v>
      </c>
      <c r="B5" s="1" t="s">
        <v>49</v>
      </c>
      <c r="C5" s="4">
        <v>10.31</v>
      </c>
      <c r="D5" s="4">
        <v>9.6</v>
      </c>
      <c r="E5" s="4">
        <v>10.89</v>
      </c>
      <c r="F5" s="4">
        <v>12.89</v>
      </c>
      <c r="G5" s="5">
        <f>SUM(D5)-C5</f>
        <v>-0.71000000000000085</v>
      </c>
      <c r="H5" s="6">
        <f>SUM(E5-C5)</f>
        <v>0.58000000000000007</v>
      </c>
      <c r="I5" s="6">
        <f>SUM(F5-C5)</f>
        <v>2.58</v>
      </c>
      <c r="J5" s="7">
        <v>0</v>
      </c>
      <c r="K5" s="7">
        <v>12</v>
      </c>
      <c r="L5" s="7">
        <v>72</v>
      </c>
      <c r="M5" s="17">
        <v>0</v>
      </c>
      <c r="N5" s="17">
        <v>10</v>
      </c>
      <c r="O5" s="21">
        <v>70</v>
      </c>
      <c r="P5" s="91"/>
      <c r="Q5" s="24">
        <v>0</v>
      </c>
      <c r="R5" s="19">
        <v>65123</v>
      </c>
      <c r="S5" s="19">
        <v>245000</v>
      </c>
    </row>
    <row r="6" spans="1:19" x14ac:dyDescent="0.25">
      <c r="A6" s="1" t="s">
        <v>48</v>
      </c>
      <c r="B6" s="1" t="s">
        <v>49</v>
      </c>
      <c r="C6" s="4">
        <v>10.8</v>
      </c>
      <c r="D6" s="4">
        <v>10.98</v>
      </c>
      <c r="E6" s="4">
        <v>11.6</v>
      </c>
      <c r="F6" s="4">
        <v>13.11</v>
      </c>
      <c r="G6" s="6">
        <f>SUM(D6)-C6</f>
        <v>0.17999999999999972</v>
      </c>
      <c r="H6" s="6">
        <f>SUM(E6-C6)</f>
        <v>0.79999999999999893</v>
      </c>
      <c r="I6" s="6">
        <f>SUM(F6-C6)</f>
        <v>2.3099999999999987</v>
      </c>
      <c r="J6" s="7">
        <v>6</v>
      </c>
      <c r="K6" s="7">
        <v>9</v>
      </c>
      <c r="L6" s="7">
        <v>68</v>
      </c>
      <c r="M6" s="17">
        <v>5</v>
      </c>
      <c r="N6" s="17">
        <v>8</v>
      </c>
      <c r="O6" s="21">
        <v>65</v>
      </c>
      <c r="P6" s="91"/>
      <c r="Q6" s="24">
        <v>14589</v>
      </c>
      <c r="R6" s="19">
        <v>89245</v>
      </c>
      <c r="S6" s="19">
        <v>221987</v>
      </c>
    </row>
    <row r="7" spans="1:19" x14ac:dyDescent="0.25">
      <c r="P7" s="91"/>
    </row>
    <row r="8" spans="1:19" x14ac:dyDescent="0.25">
      <c r="A8" s="92" t="s">
        <v>17</v>
      </c>
      <c r="B8" s="93"/>
      <c r="C8" s="93"/>
      <c r="D8" s="93"/>
      <c r="E8" s="93"/>
      <c r="F8" s="93"/>
      <c r="G8" s="93"/>
      <c r="H8" s="93"/>
      <c r="I8" s="94"/>
      <c r="J8" s="15">
        <f>SUM(J5:J6)</f>
        <v>6</v>
      </c>
      <c r="K8" s="15">
        <f t="shared" ref="K8:L8" si="0">SUM(K5:K6)</f>
        <v>21</v>
      </c>
      <c r="L8" s="15">
        <f t="shared" si="0"/>
        <v>140</v>
      </c>
      <c r="M8" s="18">
        <f>SUM(M5:M6)</f>
        <v>5</v>
      </c>
      <c r="N8" s="18">
        <f t="shared" ref="N8:O8" si="1">SUM(N5:N6)</f>
        <v>18</v>
      </c>
      <c r="O8" s="22">
        <f t="shared" si="1"/>
        <v>135</v>
      </c>
      <c r="P8" s="91"/>
      <c r="Q8" s="24">
        <f t="shared" ref="Q8:S8" si="2">SUM(Q5:Q6)</f>
        <v>14589</v>
      </c>
      <c r="R8" s="19">
        <f t="shared" si="2"/>
        <v>154368</v>
      </c>
      <c r="S8" s="19">
        <f t="shared" si="2"/>
        <v>466987</v>
      </c>
    </row>
    <row r="10" spans="1:19" ht="26.25" x14ac:dyDescent="0.4">
      <c r="A10" s="71" t="s">
        <v>18</v>
      </c>
      <c r="B10" s="71"/>
      <c r="C10" s="71"/>
      <c r="D10" s="71"/>
      <c r="E10" s="71"/>
      <c r="F10" s="71"/>
      <c r="G10" s="71"/>
      <c r="H10" s="71"/>
      <c r="I10" s="71"/>
      <c r="J10" s="71"/>
      <c r="K10" s="71"/>
      <c r="L10" s="71"/>
      <c r="M10" s="71"/>
      <c r="N10" s="71"/>
      <c r="O10" s="71"/>
      <c r="P10" s="71"/>
      <c r="Q10" s="71"/>
      <c r="R10" s="71"/>
      <c r="S10" s="71"/>
    </row>
    <row r="11" spans="1:19" x14ac:dyDescent="0.25">
      <c r="D11" s="72" t="s">
        <v>28</v>
      </c>
      <c r="E11" s="72"/>
      <c r="F11" s="72"/>
    </row>
    <row r="12" spans="1:19" ht="33" customHeight="1" x14ac:dyDescent="0.25">
      <c r="A12" s="3"/>
      <c r="B12" s="3"/>
      <c r="C12" s="3"/>
      <c r="D12" s="88" t="s">
        <v>7</v>
      </c>
      <c r="E12" s="89"/>
      <c r="F12" s="90"/>
      <c r="G12" s="88" t="s">
        <v>14</v>
      </c>
      <c r="H12" s="89"/>
      <c r="I12" s="90"/>
      <c r="J12" s="85" t="s">
        <v>32</v>
      </c>
      <c r="K12" s="86"/>
      <c r="L12" s="87"/>
      <c r="M12" s="81" t="s">
        <v>59</v>
      </c>
      <c r="N12" s="81"/>
      <c r="O12" s="82"/>
      <c r="P12" s="91"/>
      <c r="Q12" s="83" t="s">
        <v>33</v>
      </c>
      <c r="R12" s="84"/>
      <c r="S12" s="84"/>
    </row>
    <row r="13" spans="1:19" s="3" customFormat="1" ht="45.75" customHeight="1" x14ac:dyDescent="0.25">
      <c r="A13" s="8" t="s">
        <v>6</v>
      </c>
      <c r="B13" s="8" t="s">
        <v>1</v>
      </c>
      <c r="C13" s="8" t="s">
        <v>31</v>
      </c>
      <c r="D13" s="8" t="s">
        <v>15</v>
      </c>
      <c r="E13" s="8" t="s">
        <v>16</v>
      </c>
      <c r="F13" s="8" t="s">
        <v>9</v>
      </c>
      <c r="G13" s="8" t="s">
        <v>3</v>
      </c>
      <c r="H13" s="8" t="s">
        <v>4</v>
      </c>
      <c r="I13" s="8" t="s">
        <v>9</v>
      </c>
      <c r="J13" s="9" t="s">
        <v>3</v>
      </c>
      <c r="K13" s="9" t="s">
        <v>4</v>
      </c>
      <c r="L13" s="9" t="s">
        <v>9</v>
      </c>
      <c r="M13" s="16" t="s">
        <v>3</v>
      </c>
      <c r="N13" s="16" t="s">
        <v>4</v>
      </c>
      <c r="O13" s="20" t="s">
        <v>9</v>
      </c>
      <c r="P13" s="91"/>
      <c r="Q13" s="23" t="s">
        <v>3</v>
      </c>
      <c r="R13" s="10" t="s">
        <v>4</v>
      </c>
      <c r="S13" s="10" t="s">
        <v>9</v>
      </c>
    </row>
    <row r="14" spans="1:19" x14ac:dyDescent="0.25">
      <c r="A14" s="1" t="s">
        <v>48</v>
      </c>
      <c r="B14" s="1" t="s">
        <v>49</v>
      </c>
      <c r="C14" s="4">
        <v>10.31</v>
      </c>
      <c r="D14" s="4">
        <v>8.92</v>
      </c>
      <c r="E14" s="4">
        <v>9.1</v>
      </c>
      <c r="F14" s="4">
        <v>12.89</v>
      </c>
      <c r="G14" s="5">
        <f>SUM(D14)-C14</f>
        <v>-1.3900000000000006</v>
      </c>
      <c r="H14" s="5">
        <f>SUM(E14-C14)</f>
        <v>-1.2100000000000009</v>
      </c>
      <c r="I14" s="6">
        <f>SUM(F14-C14)</f>
        <v>2.58</v>
      </c>
      <c r="J14" s="7">
        <v>0</v>
      </c>
      <c r="K14" s="7">
        <v>0</v>
      </c>
      <c r="L14" s="7">
        <v>72</v>
      </c>
      <c r="M14" s="17">
        <v>0</v>
      </c>
      <c r="N14" s="17">
        <v>0</v>
      </c>
      <c r="O14" s="21">
        <v>68</v>
      </c>
      <c r="P14" s="91"/>
      <c r="Q14" s="24">
        <v>0</v>
      </c>
      <c r="R14" s="19">
        <v>0</v>
      </c>
      <c r="S14" s="19">
        <v>245000</v>
      </c>
    </row>
    <row r="15" spans="1:19" x14ac:dyDescent="0.25">
      <c r="A15" s="1" t="s">
        <v>48</v>
      </c>
      <c r="B15" s="1" t="s">
        <v>49</v>
      </c>
      <c r="C15" s="4">
        <v>10.8</v>
      </c>
      <c r="D15" s="4">
        <v>9.15</v>
      </c>
      <c r="E15" s="4">
        <v>11.68</v>
      </c>
      <c r="F15" s="4">
        <v>12.3</v>
      </c>
      <c r="G15" s="5">
        <f>SUM(D15)-C15</f>
        <v>-1.6500000000000004</v>
      </c>
      <c r="H15" s="6">
        <f>SUM(E15-C15)</f>
        <v>0.87999999999999901</v>
      </c>
      <c r="I15" s="6">
        <f>SUM(F15-C15)</f>
        <v>1.5</v>
      </c>
      <c r="J15" s="7">
        <v>0</v>
      </c>
      <c r="K15" s="7">
        <v>9</v>
      </c>
      <c r="L15" s="7">
        <v>45</v>
      </c>
      <c r="M15" s="17">
        <v>0</v>
      </c>
      <c r="N15" s="17">
        <v>8</v>
      </c>
      <c r="O15" s="21">
        <v>40</v>
      </c>
      <c r="P15" s="91"/>
      <c r="Q15" s="24">
        <v>0</v>
      </c>
      <c r="R15" s="19">
        <v>89245</v>
      </c>
      <c r="S15" s="19">
        <v>186956</v>
      </c>
    </row>
    <row r="16" spans="1:19" x14ac:dyDescent="0.25">
      <c r="P16" s="91"/>
    </row>
    <row r="17" spans="1:28" x14ac:dyDescent="0.25">
      <c r="A17" s="92" t="s">
        <v>17</v>
      </c>
      <c r="B17" s="93"/>
      <c r="C17" s="93"/>
      <c r="D17" s="93"/>
      <c r="E17" s="93"/>
      <c r="F17" s="93"/>
      <c r="G17" s="93"/>
      <c r="H17" s="93"/>
      <c r="I17" s="94"/>
      <c r="J17" s="15">
        <f>SUM(J14:J15)</f>
        <v>0</v>
      </c>
      <c r="K17" s="15">
        <f t="shared" ref="K17:L17" si="3">SUM(K14:K15)</f>
        <v>9</v>
      </c>
      <c r="L17" s="15">
        <f t="shared" si="3"/>
        <v>117</v>
      </c>
      <c r="M17" s="18">
        <f>SUM(M14:M15)</f>
        <v>0</v>
      </c>
      <c r="N17" s="18">
        <f t="shared" ref="N17:O17" si="4">SUM(N14:N15)</f>
        <v>8</v>
      </c>
      <c r="O17" s="22">
        <f t="shared" si="4"/>
        <v>108</v>
      </c>
      <c r="P17" s="91"/>
      <c r="Q17" s="24">
        <f t="shared" ref="Q17:S17" si="5">SUM(Q14:Q15)</f>
        <v>0</v>
      </c>
      <c r="R17" s="19">
        <f t="shared" si="5"/>
        <v>89245</v>
      </c>
      <c r="S17" s="19">
        <f t="shared" si="5"/>
        <v>431956</v>
      </c>
    </row>
    <row r="22" spans="1:28" ht="18.75" x14ac:dyDescent="0.3">
      <c r="A22" s="65" t="s">
        <v>27</v>
      </c>
      <c r="B22" s="65"/>
      <c r="C22" s="65"/>
      <c r="D22" s="65"/>
      <c r="E22" s="65"/>
      <c r="F22" s="65"/>
      <c r="G22" s="65"/>
      <c r="H22" s="65"/>
      <c r="I22" s="65"/>
      <c r="J22" s="65"/>
      <c r="K22" s="65"/>
      <c r="L22" s="65"/>
      <c r="M22" s="65"/>
      <c r="N22" s="65"/>
      <c r="O22" s="65"/>
      <c r="P22" s="65"/>
      <c r="Q22" s="65"/>
      <c r="R22" s="65"/>
      <c r="S22" s="65"/>
      <c r="T22" s="25"/>
      <c r="U22" s="25"/>
      <c r="V22" s="25"/>
      <c r="W22" s="25"/>
      <c r="X22" s="25"/>
      <c r="Y22" s="25"/>
      <c r="Z22" s="25"/>
      <c r="AA22" s="25"/>
      <c r="AB22" s="25"/>
    </row>
    <row r="23" spans="1:28" x14ac:dyDescent="0.25">
      <c r="A23" s="95" t="s">
        <v>20</v>
      </c>
      <c r="B23" s="95"/>
      <c r="C23" s="78" t="s">
        <v>24</v>
      </c>
      <c r="D23" s="79"/>
      <c r="E23" s="79"/>
      <c r="F23" s="79"/>
      <c r="G23" s="79"/>
      <c r="H23" s="79"/>
      <c r="I23" s="79"/>
      <c r="J23" s="79"/>
      <c r="K23" s="79"/>
      <c r="L23" s="79"/>
      <c r="M23" s="79"/>
      <c r="N23" s="79"/>
      <c r="O23" s="79"/>
      <c r="P23" s="79"/>
      <c r="Q23" s="79"/>
      <c r="R23" s="79"/>
      <c r="S23" s="80"/>
    </row>
    <row r="24" spans="1:28" x14ac:dyDescent="0.25">
      <c r="A24" s="74" t="s">
        <v>30</v>
      </c>
      <c r="B24" s="75"/>
      <c r="C24" s="78" t="s">
        <v>43</v>
      </c>
      <c r="D24" s="79"/>
      <c r="E24" s="79"/>
      <c r="F24" s="79"/>
      <c r="G24" s="79"/>
      <c r="H24" s="79"/>
      <c r="I24" s="79"/>
      <c r="J24" s="79"/>
      <c r="K24" s="79"/>
      <c r="L24" s="79"/>
      <c r="M24" s="79"/>
      <c r="N24" s="79"/>
      <c r="O24" s="79"/>
      <c r="P24" s="79"/>
      <c r="Q24" s="79"/>
      <c r="R24" s="79"/>
      <c r="S24" s="80"/>
    </row>
    <row r="25" spans="1:28" ht="17.25" customHeight="1" x14ac:dyDescent="0.25">
      <c r="A25" s="74" t="s">
        <v>31</v>
      </c>
      <c r="B25" s="75"/>
      <c r="C25" s="78" t="s">
        <v>53</v>
      </c>
      <c r="D25" s="79"/>
      <c r="E25" s="79"/>
      <c r="F25" s="79"/>
      <c r="G25" s="79"/>
      <c r="H25" s="79"/>
      <c r="I25" s="79"/>
      <c r="J25" s="79"/>
      <c r="K25" s="79"/>
      <c r="L25" s="79"/>
      <c r="M25" s="79"/>
      <c r="N25" s="79"/>
      <c r="O25" s="79"/>
      <c r="P25" s="79"/>
      <c r="Q25" s="79"/>
      <c r="R25" s="79"/>
      <c r="S25" s="80"/>
    </row>
    <row r="26" spans="1:28" ht="29.25" customHeight="1" x14ac:dyDescent="0.25">
      <c r="A26" s="74" t="s">
        <v>35</v>
      </c>
      <c r="B26" s="75"/>
      <c r="C26" s="78" t="s">
        <v>54</v>
      </c>
      <c r="D26" s="79"/>
      <c r="E26" s="79"/>
      <c r="F26" s="79"/>
      <c r="G26" s="79"/>
      <c r="H26" s="79"/>
      <c r="I26" s="79"/>
      <c r="J26" s="79"/>
      <c r="K26" s="79"/>
      <c r="L26" s="79"/>
      <c r="M26" s="79"/>
      <c r="N26" s="79"/>
      <c r="O26" s="79"/>
      <c r="P26" s="79"/>
      <c r="Q26" s="79"/>
      <c r="R26" s="79"/>
      <c r="S26" s="80"/>
    </row>
    <row r="27" spans="1:28" ht="30.75" customHeight="1" x14ac:dyDescent="0.25">
      <c r="A27" s="74" t="s">
        <v>41</v>
      </c>
      <c r="B27" s="75"/>
      <c r="C27" s="78" t="s">
        <v>55</v>
      </c>
      <c r="D27" s="79"/>
      <c r="E27" s="79"/>
      <c r="F27" s="79"/>
      <c r="G27" s="79"/>
      <c r="H27" s="79"/>
      <c r="I27" s="79"/>
      <c r="J27" s="79"/>
      <c r="K27" s="79"/>
      <c r="L27" s="79"/>
      <c r="M27" s="79"/>
      <c r="N27" s="79"/>
      <c r="O27" s="79"/>
      <c r="P27" s="79"/>
      <c r="Q27" s="79"/>
      <c r="R27" s="79"/>
      <c r="S27" s="80"/>
    </row>
    <row r="28" spans="1:28" x14ac:dyDescent="0.25">
      <c r="A28" s="74" t="s">
        <v>5</v>
      </c>
      <c r="B28" s="75"/>
      <c r="C28" s="78" t="s">
        <v>65</v>
      </c>
      <c r="D28" s="79"/>
      <c r="E28" s="79"/>
      <c r="F28" s="79"/>
      <c r="G28" s="79"/>
      <c r="H28" s="79"/>
      <c r="I28" s="79"/>
      <c r="J28" s="79"/>
      <c r="K28" s="79"/>
      <c r="L28" s="79"/>
      <c r="M28" s="79"/>
      <c r="N28" s="79"/>
      <c r="O28" s="79"/>
      <c r="P28" s="79"/>
      <c r="Q28" s="79"/>
      <c r="R28" s="79"/>
      <c r="S28" s="80"/>
    </row>
    <row r="29" spans="1:28" x14ac:dyDescent="0.25">
      <c r="A29" s="74" t="s">
        <v>44</v>
      </c>
      <c r="B29" s="75"/>
      <c r="C29" s="78" t="s">
        <v>45</v>
      </c>
      <c r="D29" s="79"/>
      <c r="E29" s="79"/>
      <c r="F29" s="79"/>
      <c r="G29" s="79"/>
      <c r="H29" s="79"/>
      <c r="I29" s="79"/>
      <c r="J29" s="79"/>
      <c r="K29" s="79"/>
      <c r="L29" s="79"/>
      <c r="M29" s="79"/>
      <c r="N29" s="79"/>
      <c r="O29" s="79"/>
      <c r="P29" s="79"/>
      <c r="Q29" s="79"/>
      <c r="R29" s="79"/>
      <c r="S29" s="80"/>
    </row>
    <row r="30" spans="1:28" s="3" customFormat="1" ht="30.75" customHeight="1" x14ac:dyDescent="0.25">
      <c r="A30" s="76" t="s">
        <v>59</v>
      </c>
      <c r="B30" s="77"/>
      <c r="C30" s="78" t="s">
        <v>64</v>
      </c>
      <c r="D30" s="79"/>
      <c r="E30" s="79"/>
      <c r="F30" s="79"/>
      <c r="G30" s="79"/>
      <c r="H30" s="79"/>
      <c r="I30" s="79"/>
      <c r="J30" s="79"/>
      <c r="K30" s="79"/>
      <c r="L30" s="79"/>
      <c r="M30" s="79"/>
      <c r="N30" s="79"/>
      <c r="O30" s="79"/>
      <c r="P30" s="79"/>
      <c r="Q30" s="79"/>
      <c r="R30" s="79"/>
      <c r="S30" s="80"/>
      <c r="T30" s="26"/>
      <c r="U30" s="26"/>
      <c r="V30" s="26"/>
      <c r="W30" s="26"/>
      <c r="X30" s="26"/>
      <c r="Y30" s="26"/>
      <c r="Z30" s="26"/>
      <c r="AA30" s="26"/>
      <c r="AB30" s="26"/>
    </row>
    <row r="31" spans="1:28" x14ac:dyDescent="0.25">
      <c r="A31" s="74" t="s">
        <v>46</v>
      </c>
      <c r="B31" s="75"/>
      <c r="C31" s="78" t="s">
        <v>47</v>
      </c>
      <c r="D31" s="79"/>
      <c r="E31" s="79"/>
      <c r="F31" s="79"/>
      <c r="G31" s="79"/>
      <c r="H31" s="79"/>
      <c r="I31" s="79"/>
      <c r="J31" s="79"/>
      <c r="K31" s="79"/>
      <c r="L31" s="79"/>
      <c r="M31" s="79"/>
      <c r="N31" s="79"/>
      <c r="O31" s="79"/>
      <c r="P31" s="79"/>
      <c r="Q31" s="79"/>
      <c r="R31" s="79"/>
      <c r="S31" s="80"/>
    </row>
  </sheetData>
  <mergeCells count="37">
    <mergeCell ref="D3:F3"/>
    <mergeCell ref="D2:F2"/>
    <mergeCell ref="A1:S1"/>
    <mergeCell ref="A10:S10"/>
    <mergeCell ref="D11:F11"/>
    <mergeCell ref="Q3:S3"/>
    <mergeCell ref="A8:I8"/>
    <mergeCell ref="M3:O3"/>
    <mergeCell ref="P3:P8"/>
    <mergeCell ref="G3:I3"/>
    <mergeCell ref="J3:L3"/>
    <mergeCell ref="A26:B26"/>
    <mergeCell ref="A24:B24"/>
    <mergeCell ref="A25:B25"/>
    <mergeCell ref="A23:B23"/>
    <mergeCell ref="C23:S23"/>
    <mergeCell ref="C24:S24"/>
    <mergeCell ref="C26:S26"/>
    <mergeCell ref="C25:S25"/>
    <mergeCell ref="A22:S22"/>
    <mergeCell ref="M12:O12"/>
    <mergeCell ref="Q12:S12"/>
    <mergeCell ref="J12:L12"/>
    <mergeCell ref="G12:I12"/>
    <mergeCell ref="P12:P17"/>
    <mergeCell ref="A17:I17"/>
    <mergeCell ref="D12:F12"/>
    <mergeCell ref="C27:S27"/>
    <mergeCell ref="C28:S28"/>
    <mergeCell ref="C29:S29"/>
    <mergeCell ref="C30:S30"/>
    <mergeCell ref="C31:S31"/>
    <mergeCell ref="A31:B31"/>
    <mergeCell ref="A27:B27"/>
    <mergeCell ref="A28:B28"/>
    <mergeCell ref="A29:B29"/>
    <mergeCell ref="A30:B30"/>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dac1f4-300c-421d-80a5-381265e4cdfc">
      <Terms xmlns="http://schemas.microsoft.com/office/infopath/2007/PartnerControls"/>
    </lcf76f155ced4ddcb4097134ff3c332f>
    <TaxCatchAll xmlns="15d7078a-90f7-456d-a86d-8bcd65f2f7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88F0A886EC1D44BEF709FB25807C37" ma:contentTypeVersion="13" ma:contentTypeDescription="Create a new document." ma:contentTypeScope="" ma:versionID="978003363d9f8da0ba79b86a0f3309dd">
  <xsd:schema xmlns:xsd="http://www.w3.org/2001/XMLSchema" xmlns:xs="http://www.w3.org/2001/XMLSchema" xmlns:p="http://schemas.microsoft.com/office/2006/metadata/properties" xmlns:ns2="b7dac1f4-300c-421d-80a5-381265e4cdfc" xmlns:ns3="15d7078a-90f7-456d-a86d-8bcd65f2f76f" targetNamespace="http://schemas.microsoft.com/office/2006/metadata/properties" ma:root="true" ma:fieldsID="97d6f341f3bf27f4d28bd7787f84069f" ns2:_="" ns3:_="">
    <xsd:import namespace="b7dac1f4-300c-421d-80a5-381265e4cdfc"/>
    <xsd:import namespace="15d7078a-90f7-456d-a86d-8bcd65f2f76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dac1f4-300c-421d-80a5-381265e4cd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965dd81-1ae3-4198-8f3d-8e2b14be07e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d7078a-90f7-456d-a86d-8bcd65f2f76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e55e2ad-83b5-4956-839b-cb65cde56af3}" ma:internalName="TaxCatchAll" ma:showField="CatchAllData" ma:web="15d7078a-90f7-456d-a86d-8bcd65f2f76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119961-EEF6-4FA5-BD63-74F279CB5637}">
  <ds:schemaRefs>
    <ds:schemaRef ds:uri="http://schemas.microsoft.com/office/2006/metadata/properties"/>
    <ds:schemaRef ds:uri="http://schemas.microsoft.com/office/infopath/2007/PartnerControls"/>
    <ds:schemaRef ds:uri="b7dac1f4-300c-421d-80a5-381265e4cdfc"/>
    <ds:schemaRef ds:uri="15d7078a-90f7-456d-a86d-8bcd65f2f76f"/>
  </ds:schemaRefs>
</ds:datastoreItem>
</file>

<file path=customXml/itemProps2.xml><?xml version="1.0" encoding="utf-8"?>
<ds:datastoreItem xmlns:ds="http://schemas.openxmlformats.org/officeDocument/2006/customXml" ds:itemID="{7EF442FE-29D6-4247-B990-24AA741E3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dac1f4-300c-421d-80a5-381265e4cdfc"/>
    <ds:schemaRef ds:uri="15d7078a-90f7-456d-a86d-8bcd65f2f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202246-57A0-4013-8EA4-A0F9A5D389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STRUCTURE DAMAGE</vt:lpstr>
      <vt:lpstr>ROAD CLOSURES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Hughes, Joshua;Warren, Edmund</dc:creator>
  <cp:lastModifiedBy>Natalia Sanabria</cp:lastModifiedBy>
  <cp:lastPrinted>2019-02-15T20:11:23Z</cp:lastPrinted>
  <dcterms:created xsi:type="dcterms:W3CDTF">2019-02-05T19:52:34Z</dcterms:created>
  <dcterms:modified xsi:type="dcterms:W3CDTF">2023-03-01T22:23:26Z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0x010100C688F0A886EC1D44BEF709FB25807C37</vt:lpwstr>
  </property>
  <property fmtid="{D5CDD505-2E9C-101B-9397-08002B2CF9AE}" pid="3" name="Order">
    <vt:r8>10800</vt:r8>
  </property>
  <property fmtid="{D5CDD505-2E9C-101B-9397-08002B2CF9AE}" pid="4" name="MediaServiceImageTags">
    <vt:lpwstr/>
  </property>
</Properties>
</file>